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12"/>
  <workbookPr defaultThemeVersion="166925"/>
  <mc:AlternateContent xmlns:mc="http://schemas.openxmlformats.org/markup-compatibility/2006">
    <mc:Choice Requires="x15">
      <x15ac:absPath xmlns:x15ac="http://schemas.microsoft.com/office/spreadsheetml/2010/11/ac" url="https://guidesontario.sharepoint.com/sites/SafeGuideandRiskManagementProtocols/Shared Documents/Current Safe Guide/Current Safe Guide Resources/"/>
    </mc:Choice>
  </mc:AlternateContent>
  <xr:revisionPtr revIDLastSave="0" documentId="8_{EA70049E-3683-449C-A10F-0E032AB0CDF3}" xr6:coauthVersionLast="47" xr6:coauthVersionMax="47" xr10:uidLastSave="{00000000-0000-0000-0000-000000000000}"/>
  <workbookProtection workbookAlgorithmName="SHA-512" workbookHashValue="sm4NqUoJjxbDENzYi1v4UEAekiZHPZe1scwTGbygHrZgg28Q/jMlDl3RlLviWu04xuDGlegrx00TzJwAWqisoQ==" workbookSaltValue="mFDLLpRGyxMoSb+MBZumZQ==" workbookSpinCount="100000" lockStructure="1"/>
  <bookViews>
    <workbookView xWindow="-110" yWindow="-110" windowWidth="19420" windowHeight="10420" firstSheet="1" activeTab="1" xr2:uid="{D3E51F32-C506-4541-B877-E7CDA0FB7596}"/>
  </bookViews>
  <sheets>
    <sheet name="Supervision" sheetId="1" r:id="rId1"/>
    <sheet name="First Aid" sheetId="2" r:id="rId2"/>
    <sheet name="GGC Managed Boating" sheetId="5" r:id="rId3"/>
    <sheet name="TPSP Boating"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4" l="1"/>
  <c r="E29" i="4"/>
  <c r="N32" i="5"/>
  <c r="N31" i="5"/>
  <c r="N30" i="5"/>
  <c r="Q32" i="5"/>
  <c r="Q31" i="5"/>
  <c r="Q30" i="5"/>
  <c r="Q23" i="5"/>
  <c r="N23" i="5"/>
  <c r="Q22" i="5"/>
  <c r="N22" i="5"/>
  <c r="Q21" i="5"/>
  <c r="Q14" i="5"/>
  <c r="N14" i="5"/>
  <c r="Q13" i="5"/>
  <c r="N13" i="5"/>
  <c r="Q12" i="5"/>
  <c r="H32" i="5"/>
  <c r="E32" i="5"/>
  <c r="H31" i="5"/>
  <c r="E31" i="5"/>
  <c r="H30" i="5"/>
  <c r="E30" i="5"/>
  <c r="H23" i="5"/>
  <c r="H22" i="5"/>
  <c r="H21" i="5"/>
  <c r="E23" i="5"/>
  <c r="E22" i="5"/>
  <c r="E21" i="5"/>
  <c r="H14" i="5"/>
  <c r="H13" i="5"/>
  <c r="H12" i="5"/>
  <c r="H11" i="5"/>
  <c r="H10" i="5"/>
  <c r="D11" i="2"/>
  <c r="E14" i="5"/>
  <c r="E13" i="5"/>
  <c r="E12" i="5"/>
  <c r="E11" i="5"/>
  <c r="E10" i="5"/>
  <c r="E11" i="4"/>
  <c r="K30" i="4"/>
  <c r="E22" i="4"/>
  <c r="K29" i="4"/>
  <c r="E21" i="4"/>
  <c r="E20" i="4"/>
  <c r="K22" i="4"/>
  <c r="E14" i="4"/>
  <c r="K21" i="4"/>
  <c r="E13" i="4"/>
  <c r="E12" i="4"/>
  <c r="E10" i="4"/>
  <c r="K14" i="4"/>
  <c r="K13" i="4"/>
  <c r="F15" i="2"/>
  <c r="F11" i="2"/>
  <c r="F14" i="2"/>
  <c r="D14" i="2"/>
  <c r="F13" i="2"/>
  <c r="F10" i="2"/>
  <c r="D17" i="2"/>
  <c r="D16" i="2"/>
  <c r="D13" i="2"/>
  <c r="D12" i="2"/>
  <c r="N24" i="5" l="1"/>
  <c r="O19" i="5" s="1"/>
  <c r="E31" i="4"/>
  <c r="F26" i="4" s="1"/>
  <c r="N15" i="5"/>
  <c r="O10" i="5" s="1"/>
  <c r="Q15" i="5"/>
  <c r="Q33" i="5"/>
  <c r="H24" i="5"/>
  <c r="H33" i="5"/>
  <c r="Q24" i="5"/>
  <c r="N33" i="5"/>
  <c r="O28" i="5" s="1"/>
  <c r="E24" i="5"/>
  <c r="F19" i="5" s="1"/>
  <c r="E33" i="5"/>
  <c r="F28" i="5" s="1"/>
  <c r="H15" i="5"/>
  <c r="I10" i="5" s="1"/>
  <c r="E15" i="5"/>
  <c r="K15" i="4"/>
  <c r="L10" i="4" s="1"/>
  <c r="K23" i="4"/>
  <c r="L18" i="4" s="1"/>
  <c r="E23" i="4"/>
  <c r="F18" i="4" s="1"/>
  <c r="K31" i="4"/>
  <c r="L26" i="4" s="1"/>
  <c r="E15" i="4"/>
  <c r="F10" i="4" s="1"/>
  <c r="K24" i="1"/>
  <c r="K23" i="1"/>
  <c r="K22" i="1"/>
  <c r="K16" i="1"/>
  <c r="K15" i="1"/>
  <c r="K14" i="1"/>
  <c r="K13" i="1"/>
  <c r="K12" i="1"/>
  <c r="K8" i="1"/>
  <c r="K7" i="1"/>
  <c r="E23" i="1"/>
  <c r="E24" i="1"/>
  <c r="E13" i="1"/>
  <c r="E14" i="1"/>
  <c r="E15" i="1"/>
  <c r="E16" i="1"/>
  <c r="E20" i="1"/>
  <c r="E21" i="1"/>
  <c r="E22" i="1"/>
  <c r="K4" i="1"/>
  <c r="K5" i="1"/>
  <c r="K6" i="1"/>
  <c r="E12" i="1"/>
  <c r="F10" i="5" l="1"/>
  <c r="E17" i="1"/>
  <c r="F12" i="1" s="1"/>
  <c r="K9" i="1"/>
  <c r="L4" i="1" s="1"/>
  <c r="K25" i="1"/>
  <c r="L20" i="1" s="1"/>
  <c r="E25" i="1"/>
  <c r="F20" i="1" s="1"/>
  <c r="K17" i="1"/>
  <c r="L12" i="1" s="1"/>
</calcChain>
</file>

<file path=xl/sharedStrings.xml><?xml version="1.0" encoding="utf-8"?>
<sst xmlns="http://schemas.openxmlformats.org/spreadsheetml/2006/main" count="292" uniqueCount="70">
  <si>
    <t>Supervision Ratio Calculator</t>
  </si>
  <si>
    <t>This form can be used to determine the supervision requirements for multi-branch activities using the Multiply by Ratio Method.</t>
  </si>
  <si>
    <t>Red</t>
  </si>
  <si>
    <t># of girls</t>
  </si>
  <si>
    <t>Ratio</t>
  </si>
  <si>
    <t>Total</t>
  </si>
  <si>
    <t># of Supervisors Required</t>
  </si>
  <si>
    <t>Sparks</t>
  </si>
  <si>
    <t>To Use This Form</t>
  </si>
  <si>
    <t>Embers</t>
  </si>
  <si>
    <t>Guides</t>
  </si>
  <si>
    <t>1. Enter the # of girls for each branch in the appropriate chart.</t>
  </si>
  <si>
    <t>Pathfinders</t>
  </si>
  <si>
    <t>2. The number of supervisors required will be automatically calculated</t>
  </si>
  <si>
    <t>Rangers</t>
  </si>
  <si>
    <t>3. Ensure you have the minimum number of supervisors required</t>
  </si>
  <si>
    <t>Green</t>
  </si>
  <si>
    <t>Red Adventure Activity &amp; Travel in Canada</t>
  </si>
  <si>
    <t>Yellow</t>
  </si>
  <si>
    <t>Red International Travel</t>
  </si>
  <si>
    <t>not permitted</t>
  </si>
  <si>
    <t>First Aider Calculator</t>
  </si>
  <si>
    <t xml:space="preserve">Enter Total Number of Participants </t>
  </si>
  <si>
    <t>1. Enter the total number of participants (including all girls, adults and guests) in the 
     box above.
2. The minimum number of required and recommended First Aiders, and the type of 
     first aid required will automatically be shown in the columns below.</t>
  </si>
  <si>
    <t>Activity Level</t>
  </si>
  <si>
    <t>Minimum Required</t>
  </si>
  <si>
    <t>Recommended</t>
  </si>
  <si>
    <t>First Aider to Participant Ratio</t>
  </si>
  <si>
    <t>General</t>
  </si>
  <si>
    <t>-</t>
  </si>
  <si>
    <t>EFA</t>
  </si>
  <si>
    <t>· Pathfinder or Rangers cooking on a camp stove, campfire or BBQ</t>
  </si>
  <si>
    <t>No minimum</t>
  </si>
  <si>
    <t>With: 
· EMS response 30 min up to 1 hour 
· Sparks, Embers or Guides cooking
  on a camp stove, campfire or BBQ 
· Specialized equipment 
· Sleepover or camping</t>
  </si>
  <si>
    <t>GGC Led Boating</t>
  </si>
  <si>
    <t>SFA</t>
  </si>
  <si>
    <t>With EMS response time over 4 hours</t>
  </si>
  <si>
    <t>WFA</t>
  </si>
  <si>
    <t>WFA and</t>
  </si>
  <si>
    <t>Travel</t>
  </si>
  <si>
    <t>Travel In Canada</t>
  </si>
  <si>
    <t>International Under 72 Hours</t>
  </si>
  <si>
    <t>International Over 72 Hours</t>
  </si>
  <si>
    <t>All Guiders must have SFA</t>
  </si>
  <si>
    <t>EFA = Emergency First Aid
SFA = Standard First Aid
WFA = Wilderness First Aid</t>
  </si>
  <si>
    <t>GGC Managed Boating Supervision Calculator</t>
  </si>
  <si>
    <t>This form can be used to determine the supervision requirements for GGC Managed Boating</t>
  </si>
  <si>
    <t>2. The number of supervisors and Activity Facilitators required will be automatically calculated.</t>
  </si>
  <si>
    <t>3. Ensure you meet the maximum number of participants for the specific activity.</t>
  </si>
  <si>
    <t>GGC-Managed Yellow Level Boating</t>
  </si>
  <si>
    <t>Activity Facilitator Ratio</t>
  </si>
  <si>
    <t># of Activity Facilitators Required (can be counted as Supervisors)</t>
  </si>
  <si>
    <t>GGC-Managed:
• Moving Water Canoe
• Moving Water Kayak 
• Windsurf</t>
  </si>
  <si>
    <t>Minimum # of Activity Facilitators
(can be counted as Supervisors)</t>
  </si>
  <si>
    <t>12 participant maximum (including Supervisors and Activity Facilitators)</t>
  </si>
  <si>
    <t>GGC-Managed:
• Open Water Canoe
• Open Water Kayak 
• Sailboat or 
   Dinghy Sailboat</t>
  </si>
  <si>
    <t>GGC-Managed:
• Canoe Camping or 
    Tripping
• Kayak Camping or 
   Tripping</t>
  </si>
  <si>
    <t>Maximum group size of 12 (including girls, Supervisors and Activity Facilitators)</t>
  </si>
  <si>
    <t>Recommended 12 participant maximum (including Supervisors and Activity Facilitators)</t>
  </si>
  <si>
    <t>GGC-Managed:
• Waterskiing
• Wakeboarding
• Riding a towed
   inflatable</t>
  </si>
  <si>
    <t>GGC-Managed:
• Keel Sailboat
• Boats with Living
   Accommodations
• Boats over 8 meters</t>
  </si>
  <si>
    <t>TPSP Boating Supervision Calculator</t>
  </si>
  <si>
    <t>This form can be used to determine the supervision requirements for TPSP Managed Boating</t>
  </si>
  <si>
    <t>2. The number of supervisors and Activity Facilitators required will be automatically calculated</t>
  </si>
  <si>
    <t>• Canoe
• Kayak
• Near Shore Voageur Canoe
• Near Shore Dragon Boats</t>
  </si>
  <si>
    <t xml:space="preserve">• Open Water Voyageur Canoe
• Open Water Dragon Boats </t>
  </si>
  <si>
    <t>• Stand-up Paddle Board
• Sail Boats</t>
  </si>
  <si>
    <t>• Whitewater Rafting
• Overnight Adventure Tripping</t>
  </si>
  <si>
    <t>• Rowing/Sculling</t>
  </si>
  <si>
    <t>• Moving Water Canoeing
• Moving Water Kayaking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</si>
</sst>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11"/>
      <name val="Calibri"/>
      <family val="2"/>
      <scheme val="minor"/>
    </font>
    <font>
      <b/>
      <sz val="18"/>
      <color theme="1"/>
      <name val="Calibri"/>
      <family val="2"/>
      <scheme val="minor"/>
    </font>
    <font>
      <b/>
      <sz val="20"/>
      <color theme="1"/>
      <name val="Calibri"/>
      <family val="2"/>
      <scheme val="minor"/>
    </font>
    <font>
      <sz val="22"/>
      <color theme="1"/>
      <name val="Calibri"/>
      <family val="2"/>
      <scheme val="minor"/>
    </font>
    <font>
      <b/>
      <sz val="16"/>
      <color theme="1"/>
      <name val="Calibri"/>
      <family val="2"/>
      <scheme val="minor"/>
    </font>
    <font>
      <sz val="11"/>
      <color rgb="FF000000"/>
      <name val="Calibri"/>
      <family val="2"/>
      <scheme val="minor"/>
    </font>
    <font>
      <b/>
      <sz val="12"/>
      <color theme="1"/>
      <name val="Calibri"/>
      <family val="2"/>
      <scheme val="minor"/>
    </font>
    <font>
      <sz val="18"/>
      <color theme="1"/>
      <name val="Calibri"/>
      <family val="2"/>
      <scheme val="minor"/>
    </font>
    <font>
      <sz val="14"/>
      <color rgb="FF000000"/>
      <name val="Times New Roman"/>
      <family val="1"/>
    </font>
    <font>
      <b/>
      <sz val="16"/>
      <color rgb="FF000000"/>
      <name val="Calibri"/>
    </font>
    <font>
      <b/>
      <sz val="12"/>
      <color rgb="FF444444"/>
      <name val="Calibri"/>
      <family val="2"/>
    </font>
    <font>
      <sz val="12"/>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s>
  <fills count="9">
    <fill>
      <patternFill patternType="none"/>
    </fill>
    <fill>
      <patternFill patternType="gray125"/>
    </fill>
    <fill>
      <patternFill patternType="solid">
        <fgColor rgb="FFFF8674"/>
        <bgColor indexed="64"/>
      </patternFill>
    </fill>
    <fill>
      <patternFill patternType="solid">
        <fgColor theme="0" tint="-0.249977111117893"/>
        <bgColor indexed="64"/>
      </patternFill>
    </fill>
    <fill>
      <patternFill patternType="solid">
        <fgColor rgb="FFADDC91"/>
        <bgColor indexed="64"/>
      </patternFill>
    </fill>
    <fill>
      <patternFill patternType="solid">
        <fgColor rgb="FFFBDB86"/>
        <bgColor indexed="64"/>
      </patternFill>
    </fill>
    <fill>
      <patternFill patternType="solid">
        <fgColor rgb="FFD7AFFF"/>
        <bgColor indexed="64"/>
      </patternFill>
    </fill>
    <fill>
      <patternFill patternType="solid">
        <fgColor rgb="FFE2C5FF"/>
        <bgColor indexed="64"/>
      </patternFill>
    </fill>
    <fill>
      <patternFill patternType="solid">
        <fgColor theme="2" tint="-9.9978637043366805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medium">
        <color rgb="FF000000"/>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000000"/>
      </left>
      <right style="medium">
        <color rgb="FF000000"/>
      </right>
      <top style="medium">
        <color rgb="FF000000"/>
      </top>
      <bottom style="thin">
        <color rgb="FF000000"/>
      </bottom>
      <diagonal/>
    </border>
    <border>
      <left style="thin">
        <color indexed="64"/>
      </left>
      <right style="medium">
        <color rgb="FF000000"/>
      </right>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s>
  <cellStyleXfs count="1">
    <xf numFmtId="0" fontId="0" fillId="0" borderId="0"/>
  </cellStyleXfs>
  <cellXfs count="245">
    <xf numFmtId="0" fontId="0" fillId="0" borderId="0" xfId="0"/>
    <xf numFmtId="0" fontId="1" fillId="0" borderId="0" xfId="0" applyFont="1" applyAlignment="1">
      <alignment wrapText="1"/>
    </xf>
    <xf numFmtId="0" fontId="0" fillId="0" borderId="0" xfId="0" applyAlignment="1">
      <alignment horizontal="center"/>
    </xf>
    <xf numFmtId="2" fontId="0" fillId="0" borderId="0" xfId="0" applyNumberFormat="1" applyAlignment="1">
      <alignment horizontal="center"/>
    </xf>
    <xf numFmtId="13" fontId="0" fillId="0" borderId="0" xfId="0" applyNumberFormat="1" applyAlignment="1">
      <alignment horizontal="center"/>
    </xf>
    <xf numFmtId="0" fontId="0" fillId="0" borderId="1" xfId="0" applyBorder="1" applyAlignment="1" applyProtection="1">
      <alignment horizontal="center"/>
      <protection locked="0"/>
    </xf>
    <xf numFmtId="0" fontId="0" fillId="0" borderId="0" xfId="0" applyAlignment="1">
      <alignment wrapText="1"/>
    </xf>
    <xf numFmtId="0" fontId="0" fillId="0" borderId="0" xfId="0" quotePrefix="1" applyAlignment="1">
      <alignment wrapText="1"/>
    </xf>
    <xf numFmtId="0" fontId="0" fillId="0" borderId="0" xfId="0" applyAlignment="1">
      <alignment horizontal="left" wrapText="1" indent="1"/>
    </xf>
    <xf numFmtId="0" fontId="0" fillId="4" borderId="1" xfId="0" applyFill="1" applyBorder="1"/>
    <xf numFmtId="1" fontId="0" fillId="0" borderId="0" xfId="0" applyNumberFormat="1" applyAlignment="1">
      <alignment horizontal="right"/>
    </xf>
    <xf numFmtId="0" fontId="1" fillId="0" borderId="1" xfId="0" applyFont="1" applyBorder="1" applyAlignment="1">
      <alignment horizontal="center" vertical="center" wrapText="1"/>
    </xf>
    <xf numFmtId="0" fontId="0" fillId="0" borderId="0" xfId="0" applyAlignment="1">
      <alignment vertical="center"/>
    </xf>
    <xf numFmtId="1" fontId="0" fillId="0" borderId="0" xfId="0" applyNumberFormat="1" applyAlignment="1">
      <alignment wrapText="1"/>
    </xf>
    <xf numFmtId="0" fontId="0" fillId="7" borderId="1" xfId="0" applyFill="1" applyBorder="1" applyAlignment="1">
      <alignment horizontal="left" wrapText="1" indent="1"/>
    </xf>
    <xf numFmtId="1" fontId="0" fillId="7" borderId="14" xfId="0" applyNumberFormat="1" applyFill="1" applyBorder="1" applyAlignment="1">
      <alignment wrapText="1"/>
    </xf>
    <xf numFmtId="0" fontId="0" fillId="7" borderId="13" xfId="0" applyFill="1" applyBorder="1" applyAlignment="1">
      <alignment wrapText="1"/>
    </xf>
    <xf numFmtId="0" fontId="2" fillId="8" borderId="1" xfId="0" applyFont="1" applyFill="1" applyBorder="1" applyAlignment="1">
      <alignment wrapText="1"/>
    </xf>
    <xf numFmtId="0" fontId="2" fillId="8" borderId="1" xfId="0" applyFont="1" applyFill="1" applyBorder="1" applyAlignment="1">
      <alignment horizontal="center" vertical="center" wrapText="1"/>
    </xf>
    <xf numFmtId="0" fontId="10" fillId="0" borderId="0" xfId="0" applyFont="1" applyAlignment="1">
      <alignment vertical="center" wrapText="1"/>
    </xf>
    <xf numFmtId="0" fontId="8" fillId="0" borderId="0" xfId="0" applyFont="1" applyAlignment="1">
      <alignment wrapText="1"/>
    </xf>
    <xf numFmtId="0" fontId="12" fillId="0" borderId="0" xfId="0" applyFont="1"/>
    <xf numFmtId="0" fontId="0" fillId="7" borderId="1" xfId="0" applyFill="1" applyBorder="1" applyAlignment="1">
      <alignment horizontal="left" vertical="center" wrapText="1" indent="1"/>
    </xf>
    <xf numFmtId="0" fontId="0" fillId="0" borderId="0" xfId="0" applyAlignment="1">
      <alignment horizontal="left" wrapText="1"/>
    </xf>
    <xf numFmtId="0" fontId="5" fillId="0" borderId="0" xfId="0" applyFont="1"/>
    <xf numFmtId="0" fontId="2" fillId="2" borderId="3" xfId="0" applyFont="1" applyFill="1" applyBorder="1" applyAlignment="1">
      <alignment horizontal="left" vertical="center" wrapText="1" indent="1"/>
    </xf>
    <xf numFmtId="0" fontId="2" fillId="2" borderId="4" xfId="0" applyFont="1" applyFill="1" applyBorder="1" applyAlignment="1">
      <alignment horizontal="center" vertical="center" wrapText="1"/>
    </xf>
    <xf numFmtId="13" fontId="2" fillId="2" borderId="4" xfId="0"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3" borderId="6" xfId="0" applyFill="1" applyBorder="1" applyAlignment="1">
      <alignment horizontal="left" indent="1"/>
    </xf>
    <xf numFmtId="0" fontId="0" fillId="0" borderId="6" xfId="0" applyBorder="1" applyAlignment="1">
      <alignment horizontal="left" indent="1"/>
    </xf>
    <xf numFmtId="13" fontId="0" fillId="0" borderId="1" xfId="0" applyNumberFormat="1" applyBorder="1" applyAlignment="1">
      <alignment horizontal="center"/>
    </xf>
    <xf numFmtId="2" fontId="0" fillId="0" borderId="1" xfId="0" applyNumberForma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7" xfId="0" applyBorder="1" applyAlignment="1">
      <alignment horizontal="center"/>
    </xf>
    <xf numFmtId="2" fontId="0" fillId="0" borderId="18" xfId="0" applyNumberFormat="1" applyBorder="1" applyAlignment="1">
      <alignment horizontal="center"/>
    </xf>
    <xf numFmtId="1" fontId="0" fillId="0" borderId="0" xfId="0" applyNumberFormat="1" applyAlignment="1">
      <alignment horizontal="center"/>
    </xf>
    <xf numFmtId="0" fontId="1" fillId="4" borderId="4" xfId="0" applyFont="1" applyFill="1" applyBorder="1" applyAlignment="1">
      <alignment horizontal="center" vertical="center" wrapText="1"/>
    </xf>
    <xf numFmtId="13" fontId="1" fillId="4" borderId="4" xfId="0" applyNumberFormat="1" applyFont="1" applyFill="1" applyBorder="1" applyAlignment="1">
      <alignment horizontal="center" vertical="center" wrapText="1"/>
    </xf>
    <xf numFmtId="2" fontId="1" fillId="4" borderId="4"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2" borderId="3" xfId="0" applyFont="1" applyFill="1" applyBorder="1" applyAlignment="1">
      <alignment horizontal="left" vertical="center" wrapText="1" indent="1"/>
    </xf>
    <xf numFmtId="0" fontId="1" fillId="2" borderId="4" xfId="0" applyFont="1" applyFill="1" applyBorder="1" applyAlignment="1">
      <alignment horizontal="center" vertical="center" wrapText="1"/>
    </xf>
    <xf numFmtId="13" fontId="1" fillId="2" borderId="4"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1" fontId="3" fillId="0" borderId="19" xfId="0" applyNumberFormat="1" applyFont="1" applyBorder="1" applyAlignment="1">
      <alignment horizontal="center" vertical="center"/>
    </xf>
    <xf numFmtId="0" fontId="0" fillId="0" borderId="26" xfId="0" applyBorder="1"/>
    <xf numFmtId="0" fontId="0" fillId="0" borderId="18" xfId="0" applyBorder="1" applyAlignment="1">
      <alignment horizontal="center"/>
    </xf>
    <xf numFmtId="13" fontId="0" fillId="0" borderId="18" xfId="0" applyNumberFormat="1" applyBorder="1" applyAlignment="1">
      <alignment horizontal="center"/>
    </xf>
    <xf numFmtId="0" fontId="1" fillId="5" borderId="3" xfId="0" applyFont="1" applyFill="1" applyBorder="1" applyAlignment="1">
      <alignment horizontal="left" vertical="center" wrapText="1" indent="1"/>
    </xf>
    <xf numFmtId="0" fontId="1" fillId="5" borderId="4" xfId="0" applyFont="1" applyFill="1" applyBorder="1" applyAlignment="1">
      <alignment horizontal="center" vertical="center" wrapText="1"/>
    </xf>
    <xf numFmtId="13" fontId="1" fillId="5" borderId="4" xfId="0" applyNumberFormat="1" applyFont="1" applyFill="1" applyBorder="1" applyAlignment="1">
      <alignment horizontal="center" vertical="center" wrapText="1"/>
    </xf>
    <xf numFmtId="2" fontId="1" fillId="5" borderId="4"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13" fontId="0" fillId="0" borderId="13" xfId="0" applyNumberFormat="1" applyBorder="1" applyAlignment="1">
      <alignment horizontal="center"/>
    </xf>
    <xf numFmtId="0" fontId="13" fillId="0" borderId="0" xfId="0" applyFont="1" applyAlignment="1">
      <alignment horizontal="center"/>
    </xf>
    <xf numFmtId="0" fontId="8" fillId="0" borderId="0" xfId="0" applyFont="1" applyAlignment="1">
      <alignment horizontal="center"/>
    </xf>
    <xf numFmtId="0" fontId="1" fillId="0" borderId="0" xfId="0" applyFont="1" applyAlignment="1">
      <alignment horizontal="center" vertical="center" wrapText="1"/>
    </xf>
    <xf numFmtId="1" fontId="3" fillId="0" borderId="0" xfId="0" applyNumberFormat="1" applyFont="1" applyAlignment="1">
      <alignment horizontal="center" vertical="center"/>
    </xf>
    <xf numFmtId="2" fontId="0" fillId="0" borderId="14" xfId="0" applyNumberFormat="1" applyBorder="1" applyAlignment="1">
      <alignment horizontal="center"/>
    </xf>
    <xf numFmtId="2" fontId="0" fillId="0" borderId="34" xfId="0" applyNumberFormat="1" applyBorder="1" applyAlignment="1">
      <alignment horizontal="center"/>
    </xf>
    <xf numFmtId="0" fontId="0" fillId="0" borderId="41" xfId="0" applyBorder="1" applyAlignment="1">
      <alignment horizontal="left" indent="1"/>
    </xf>
    <xf numFmtId="0" fontId="0" fillId="0" borderId="20" xfId="0" applyBorder="1" applyAlignment="1" applyProtection="1">
      <alignment horizontal="center"/>
      <protection locked="0"/>
    </xf>
    <xf numFmtId="13" fontId="0" fillId="0" borderId="20" xfId="0" applyNumberFormat="1" applyBorder="1" applyAlignment="1">
      <alignment horizontal="center"/>
    </xf>
    <xf numFmtId="2" fontId="0" fillId="0" borderId="24" xfId="0" applyNumberFormat="1" applyBorder="1" applyAlignment="1">
      <alignment horizontal="center"/>
    </xf>
    <xf numFmtId="0" fontId="1" fillId="5" borderId="42" xfId="0" applyFont="1" applyFill="1" applyBorder="1" applyAlignment="1">
      <alignment horizontal="left" vertical="center" wrapText="1" indent="1"/>
    </xf>
    <xf numFmtId="0" fontId="1" fillId="5" borderId="43" xfId="0" applyFont="1" applyFill="1" applyBorder="1" applyAlignment="1">
      <alignment horizontal="center" vertical="center" wrapText="1"/>
    </xf>
    <xf numFmtId="13" fontId="1" fillId="5" borderId="43" xfId="0" applyNumberFormat="1" applyFont="1" applyFill="1" applyBorder="1" applyAlignment="1">
      <alignment horizontal="center" vertical="center" wrapText="1"/>
    </xf>
    <xf numFmtId="2" fontId="1" fillId="5" borderId="43" xfId="0" applyNumberFormat="1" applyFont="1" applyFill="1" applyBorder="1" applyAlignment="1">
      <alignment horizontal="center" vertical="center" wrapText="1"/>
    </xf>
    <xf numFmtId="0" fontId="1" fillId="5" borderId="44" xfId="0" applyFont="1" applyFill="1" applyBorder="1" applyAlignment="1">
      <alignment horizontal="center" vertical="center" wrapText="1"/>
    </xf>
    <xf numFmtId="13" fontId="0" fillId="0" borderId="4" xfId="0" applyNumberFormat="1" applyBorder="1" applyAlignment="1">
      <alignment horizontal="center"/>
    </xf>
    <xf numFmtId="2" fontId="0" fillId="0" borderId="4" xfId="0" applyNumberFormat="1" applyBorder="1" applyAlignment="1">
      <alignment horizontal="center"/>
    </xf>
    <xf numFmtId="0" fontId="0" fillId="3" borderId="41" xfId="0" applyFill="1" applyBorder="1" applyAlignment="1">
      <alignment horizontal="left" indent="1"/>
    </xf>
    <xf numFmtId="1" fontId="3" fillId="0" borderId="17" xfId="0" applyNumberFormat="1" applyFont="1" applyBorder="1" applyAlignment="1">
      <alignment horizontal="center" vertical="center"/>
    </xf>
    <xf numFmtId="0" fontId="0" fillId="2" borderId="1" xfId="0" applyFill="1" applyBorder="1" applyAlignment="1">
      <alignment horizontal="left" wrapText="1" indent="1"/>
    </xf>
    <xf numFmtId="1" fontId="0" fillId="2" borderId="14" xfId="0" applyNumberFormat="1" applyFill="1" applyBorder="1" applyAlignment="1">
      <alignment wrapText="1"/>
    </xf>
    <xf numFmtId="0" fontId="0" fillId="2" borderId="13" xfId="0" applyFill="1" applyBorder="1" applyAlignment="1">
      <alignment wrapText="1"/>
    </xf>
    <xf numFmtId="1" fontId="0" fillId="2" borderId="14" xfId="0" applyNumberFormat="1" applyFill="1" applyBorder="1" applyAlignment="1">
      <alignment horizontal="right"/>
    </xf>
    <xf numFmtId="0" fontId="0" fillId="2" borderId="13" xfId="0" applyFill="1" applyBorder="1" applyAlignment="1">
      <alignment horizontal="left"/>
    </xf>
    <xf numFmtId="1" fontId="0" fillId="2" borderId="15" xfId="0" applyNumberFormat="1" applyFill="1" applyBorder="1" applyAlignment="1">
      <alignment horizontal="right"/>
    </xf>
    <xf numFmtId="0" fontId="0" fillId="2" borderId="22" xfId="0" applyFill="1" applyBorder="1" applyAlignment="1">
      <alignment horizontal="left"/>
    </xf>
    <xf numFmtId="1" fontId="0" fillId="2" borderId="24" xfId="0" applyNumberFormat="1" applyFill="1" applyBorder="1" applyAlignment="1">
      <alignment horizontal="right"/>
    </xf>
    <xf numFmtId="0" fontId="0" fillId="2" borderId="23" xfId="0" applyFill="1" applyBorder="1" applyAlignment="1">
      <alignment horizontal="left"/>
    </xf>
    <xf numFmtId="0" fontId="1" fillId="2" borderId="35" xfId="0" applyFont="1" applyFill="1" applyBorder="1" applyAlignment="1">
      <alignment horizontal="center" vertical="center" wrapText="1"/>
    </xf>
    <xf numFmtId="0" fontId="1" fillId="2" borderId="42" xfId="0" applyFont="1" applyFill="1" applyBorder="1" applyAlignment="1">
      <alignment horizontal="left" vertical="center" wrapText="1" indent="1"/>
    </xf>
    <xf numFmtId="0" fontId="1" fillId="2" borderId="43" xfId="0" applyFont="1" applyFill="1" applyBorder="1" applyAlignment="1">
      <alignment horizontal="center" vertical="center" wrapText="1"/>
    </xf>
    <xf numFmtId="13" fontId="1" fillId="2" borderId="43" xfId="0" applyNumberFormat="1" applyFont="1" applyFill="1" applyBorder="1" applyAlignment="1">
      <alignment horizontal="center" vertical="center" wrapText="1"/>
    </xf>
    <xf numFmtId="2" fontId="1" fillId="2" borderId="43" xfId="0" applyNumberFormat="1" applyFont="1" applyFill="1" applyBorder="1" applyAlignment="1">
      <alignment horizontal="center" vertical="center" wrapText="1"/>
    </xf>
    <xf numFmtId="0" fontId="1" fillId="2" borderId="44" xfId="0" applyFont="1" applyFill="1" applyBorder="1" applyAlignment="1">
      <alignment horizontal="center" vertical="center" wrapText="1"/>
    </xf>
    <xf numFmtId="0" fontId="0" fillId="5" borderId="1" xfId="0" applyFill="1" applyBorder="1" applyAlignment="1">
      <alignment horizontal="left" wrapText="1" indent="1"/>
    </xf>
    <xf numFmtId="1" fontId="0" fillId="5" borderId="14" xfId="0" applyNumberFormat="1" applyFill="1" applyBorder="1" applyAlignment="1">
      <alignment horizontal="right" vertical="center"/>
    </xf>
    <xf numFmtId="0" fontId="0" fillId="5" borderId="13" xfId="0" applyFill="1" applyBorder="1" applyAlignment="1">
      <alignment horizontal="left" vertical="center"/>
    </xf>
    <xf numFmtId="1" fontId="0" fillId="5" borderId="14" xfId="0" applyNumberFormat="1" applyFill="1" applyBorder="1" applyAlignment="1">
      <alignment vertical="center" wrapText="1"/>
    </xf>
    <xf numFmtId="0" fontId="0" fillId="5" borderId="13" xfId="0" applyFill="1" applyBorder="1" applyAlignment="1">
      <alignment vertical="center" wrapText="1"/>
    </xf>
    <xf numFmtId="0" fontId="7" fillId="5" borderId="1" xfId="0" applyFont="1" applyFill="1" applyBorder="1" applyAlignment="1">
      <alignment horizontal="left" wrapText="1" indent="1"/>
    </xf>
    <xf numFmtId="0" fontId="7" fillId="5" borderId="13" xfId="0" applyFont="1" applyFill="1" applyBorder="1" applyAlignment="1">
      <alignment vertical="center" wrapText="1"/>
    </xf>
    <xf numFmtId="0" fontId="0" fillId="4" borderId="1" xfId="0" applyFill="1" applyBorder="1" applyAlignment="1">
      <alignment horizontal="left" wrapText="1" indent="1"/>
    </xf>
    <xf numFmtId="1" fontId="0" fillId="4" borderId="14" xfId="0" applyNumberFormat="1" applyFill="1" applyBorder="1" applyAlignment="1">
      <alignment horizontal="right"/>
    </xf>
    <xf numFmtId="0" fontId="0" fillId="4" borderId="13" xfId="0" applyFill="1" applyBorder="1" applyAlignment="1">
      <alignment horizontal="left"/>
    </xf>
    <xf numFmtId="0" fontId="7" fillId="4" borderId="1" xfId="0" applyFont="1" applyFill="1" applyBorder="1" applyAlignment="1">
      <alignment horizontal="left" wrapText="1" indent="1"/>
    </xf>
    <xf numFmtId="1" fontId="7" fillId="4" borderId="14" xfId="0" applyNumberFormat="1" applyFont="1" applyFill="1" applyBorder="1" applyAlignment="1">
      <alignment vertical="center" wrapText="1"/>
    </xf>
    <xf numFmtId="0" fontId="7" fillId="4" borderId="13" xfId="0" applyFont="1" applyFill="1" applyBorder="1" applyAlignment="1">
      <alignment vertical="center" wrapText="1"/>
    </xf>
    <xf numFmtId="0" fontId="2" fillId="2" borderId="3"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5" borderId="3" xfId="0" applyFont="1" applyFill="1" applyBorder="1" applyAlignment="1">
      <alignment horizontal="center" vertical="center"/>
    </xf>
    <xf numFmtId="1" fontId="9" fillId="0" borderId="16" xfId="0" applyNumberFormat="1" applyFont="1" applyBorder="1" applyAlignment="1" applyProtection="1">
      <alignment horizontal="center" vertical="center" wrapText="1"/>
      <protection locked="0"/>
    </xf>
    <xf numFmtId="0" fontId="0" fillId="0" borderId="12" xfId="0" applyBorder="1" applyAlignment="1">
      <alignment horizontal="center"/>
    </xf>
    <xf numFmtId="0" fontId="0" fillId="0" borderId="13" xfId="0" applyBorder="1" applyAlignment="1">
      <alignment horizontal="center"/>
    </xf>
    <xf numFmtId="0" fontId="0" fillId="0" borderId="31" xfId="0" applyBorder="1" applyAlignment="1">
      <alignment horizontal="center"/>
    </xf>
    <xf numFmtId="1" fontId="4" fillId="0" borderId="0" xfId="0" applyNumberFormat="1" applyFont="1" applyAlignment="1">
      <alignment horizontal="center" vertical="center"/>
    </xf>
    <xf numFmtId="0" fontId="6" fillId="0" borderId="0" xfId="0" applyFont="1"/>
    <xf numFmtId="0" fontId="0" fillId="0" borderId="0" xfId="0" applyAlignment="1">
      <alignment horizontal="left"/>
    </xf>
    <xf numFmtId="0" fontId="6" fillId="0" borderId="0" xfId="0" applyFont="1" applyAlignment="1">
      <alignment horizontal="right"/>
    </xf>
    <xf numFmtId="0" fontId="15" fillId="0" borderId="0" xfId="0" applyFont="1" applyAlignment="1">
      <alignment horizontal="left" wrapText="1"/>
    </xf>
    <xf numFmtId="0" fontId="14" fillId="0" borderId="0" xfId="0" applyFont="1" applyAlignment="1">
      <alignment wrapText="1"/>
    </xf>
    <xf numFmtId="0" fontId="15" fillId="0" borderId="0" xfId="0" applyFont="1" applyAlignment="1">
      <alignment horizontal="center"/>
    </xf>
    <xf numFmtId="13" fontId="0" fillId="0" borderId="23" xfId="0" applyNumberFormat="1" applyBorder="1" applyAlignment="1">
      <alignment horizontal="center"/>
    </xf>
    <xf numFmtId="0" fontId="16" fillId="0" borderId="0" xfId="0" applyFont="1" applyAlignment="1">
      <alignment wrapText="1"/>
    </xf>
    <xf numFmtId="0" fontId="16" fillId="0" borderId="0" xfId="0" applyFont="1" applyAlignment="1">
      <alignment horizontal="center"/>
    </xf>
    <xf numFmtId="0" fontId="0" fillId="3" borderId="49" xfId="0" applyFill="1" applyBorder="1" applyAlignment="1">
      <alignment horizontal="left" indent="1"/>
    </xf>
    <xf numFmtId="0" fontId="0" fillId="3" borderId="53" xfId="0" applyFill="1" applyBorder="1" applyAlignment="1">
      <alignment horizontal="left" indent="1"/>
    </xf>
    <xf numFmtId="0" fontId="0" fillId="0" borderId="53" xfId="0" applyBorder="1" applyAlignment="1">
      <alignment horizontal="left" indent="1"/>
    </xf>
    <xf numFmtId="2" fontId="0" fillId="0" borderId="55" xfId="0" applyNumberFormat="1" applyBorder="1" applyAlignment="1">
      <alignment horizontal="center"/>
    </xf>
    <xf numFmtId="0" fontId="0" fillId="0" borderId="56" xfId="0" applyBorder="1"/>
    <xf numFmtId="0" fontId="0" fillId="0" borderId="57" xfId="0" applyBorder="1"/>
    <xf numFmtId="0" fontId="0" fillId="0" borderId="58" xfId="0" applyBorder="1"/>
    <xf numFmtId="2" fontId="0" fillId="0" borderId="59" xfId="0" applyNumberFormat="1" applyBorder="1" applyAlignment="1">
      <alignment horizontal="center"/>
    </xf>
    <xf numFmtId="0" fontId="1" fillId="2" borderId="62" xfId="0" applyFont="1" applyFill="1" applyBorder="1" applyAlignment="1">
      <alignment horizontal="left" vertical="center" wrapText="1" indent="1"/>
    </xf>
    <xf numFmtId="0" fontId="1" fillId="2" borderId="63" xfId="0" applyFont="1" applyFill="1" applyBorder="1" applyAlignment="1">
      <alignment horizontal="center" vertical="center" wrapText="1"/>
    </xf>
    <xf numFmtId="13" fontId="1" fillId="2" borderId="63" xfId="0" applyNumberFormat="1" applyFont="1" applyFill="1" applyBorder="1" applyAlignment="1">
      <alignment horizontal="center" vertical="center" wrapText="1"/>
    </xf>
    <xf numFmtId="2" fontId="1" fillId="2" borderId="64" xfId="0" applyNumberFormat="1" applyFont="1" applyFill="1" applyBorder="1" applyAlignment="1">
      <alignment horizontal="center" vertical="center" wrapText="1"/>
    </xf>
    <xf numFmtId="2" fontId="1" fillId="2" borderId="63" xfId="0" applyNumberFormat="1" applyFont="1" applyFill="1" applyBorder="1" applyAlignment="1">
      <alignment horizontal="center" vertical="center" wrapText="1"/>
    </xf>
    <xf numFmtId="0" fontId="1" fillId="5" borderId="49" xfId="0" applyFont="1" applyFill="1" applyBorder="1" applyAlignment="1">
      <alignment horizontal="left" vertical="center" wrapText="1" indent="1"/>
    </xf>
    <xf numFmtId="0" fontId="1" fillId="5" borderId="65" xfId="0" applyFont="1" applyFill="1" applyBorder="1" applyAlignment="1">
      <alignment horizontal="center" vertical="center" wrapText="1"/>
    </xf>
    <xf numFmtId="13" fontId="1" fillId="5" borderId="65" xfId="0" applyNumberFormat="1" applyFont="1" applyFill="1" applyBorder="1" applyAlignment="1">
      <alignment horizontal="center" vertical="center" wrapText="1"/>
    </xf>
    <xf numFmtId="2" fontId="1" fillId="5" borderId="50" xfId="0" applyNumberFormat="1" applyFont="1" applyFill="1" applyBorder="1" applyAlignment="1">
      <alignment horizontal="center" vertical="center" wrapText="1"/>
    </xf>
    <xf numFmtId="0" fontId="1" fillId="5" borderId="70" xfId="0" applyFont="1" applyFill="1" applyBorder="1" applyAlignment="1">
      <alignment horizontal="center" vertical="center" wrapText="1"/>
    </xf>
    <xf numFmtId="2" fontId="0" fillId="0" borderId="72" xfId="0" applyNumberFormat="1" applyBorder="1" applyAlignment="1">
      <alignment horizontal="center"/>
    </xf>
    <xf numFmtId="0" fontId="0" fillId="3" borderId="14"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7" xfId="0" applyBorder="1" applyAlignment="1">
      <alignment horizontal="center"/>
    </xf>
    <xf numFmtId="0" fontId="5" fillId="0" borderId="0" xfId="0" applyFont="1" applyAlignment="1">
      <alignment horizontal="center"/>
    </xf>
    <xf numFmtId="1" fontId="3" fillId="0" borderId="7" xfId="0" applyNumberFormat="1" applyFont="1" applyBorder="1" applyAlignment="1">
      <alignment horizontal="center" vertical="center"/>
    </xf>
    <xf numFmtId="1" fontId="3" fillId="0" borderId="19" xfId="0" applyNumberFormat="1" applyFont="1" applyBorder="1" applyAlignment="1">
      <alignment horizontal="center" vertical="center"/>
    </xf>
    <xf numFmtId="1" fontId="3" fillId="0" borderId="8" xfId="0" applyNumberFormat="1" applyFont="1" applyBorder="1" applyAlignment="1">
      <alignment horizontal="center" vertical="center"/>
    </xf>
    <xf numFmtId="1" fontId="3" fillId="0" borderId="9" xfId="0" applyNumberFormat="1" applyFont="1" applyBorder="1" applyAlignment="1">
      <alignment horizontal="center" vertical="center"/>
    </xf>
    <xf numFmtId="1" fontId="3" fillId="0" borderId="25" xfId="0" applyNumberFormat="1" applyFont="1" applyBorder="1" applyAlignment="1">
      <alignment horizontal="center" vertical="center"/>
    </xf>
    <xf numFmtId="1" fontId="4" fillId="0" borderId="8" xfId="0" applyNumberFormat="1" applyFont="1" applyBorder="1" applyAlignment="1">
      <alignment horizontal="center" vertical="center" wrapText="1"/>
    </xf>
    <xf numFmtId="1" fontId="4" fillId="0" borderId="9" xfId="0" applyNumberFormat="1" applyFont="1" applyBorder="1" applyAlignment="1">
      <alignment horizontal="center" vertical="center"/>
    </xf>
    <xf numFmtId="1" fontId="4" fillId="0" borderId="25" xfId="0" applyNumberFormat="1" applyFont="1" applyBorder="1" applyAlignment="1">
      <alignment horizontal="center" vertical="center"/>
    </xf>
    <xf numFmtId="0" fontId="0" fillId="0" borderId="0" xfId="0" applyAlignment="1">
      <alignment horizontal="left" wrapText="1"/>
    </xf>
    <xf numFmtId="0" fontId="6" fillId="0" borderId="0" xfId="0" applyFont="1" applyAlignment="1">
      <alignment horizontal="left"/>
    </xf>
    <xf numFmtId="0" fontId="0" fillId="0" borderId="0" xfId="0" applyAlignment="1">
      <alignment horizontal="left" indent="1"/>
    </xf>
    <xf numFmtId="1" fontId="4" fillId="0" borderId="8" xfId="0" applyNumberFormat="1" applyFont="1" applyBorder="1" applyAlignment="1">
      <alignment horizontal="center" vertical="center"/>
    </xf>
    <xf numFmtId="0" fontId="8" fillId="0" borderId="0" xfId="0" applyFont="1" applyAlignment="1">
      <alignment horizontal="center" wrapText="1"/>
    </xf>
    <xf numFmtId="0" fontId="2" fillId="8" borderId="14"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11" fillId="0" borderId="0" xfId="0" applyFont="1" applyAlignment="1">
      <alignment horizontal="center" vertical="center" wrapText="1"/>
    </xf>
    <xf numFmtId="13" fontId="0" fillId="6" borderId="2" xfId="0" applyNumberFormat="1" applyFill="1" applyBorder="1" applyAlignment="1">
      <alignment horizontal="center" vertical="center"/>
    </xf>
    <xf numFmtId="13" fontId="0" fillId="6" borderId="21" xfId="0" applyNumberFormat="1" applyFill="1" applyBorder="1" applyAlignment="1">
      <alignment horizontal="center" vertical="center"/>
    </xf>
    <xf numFmtId="13" fontId="0" fillId="6" borderId="20" xfId="0" applyNumberFormat="1" applyFill="1" applyBorder="1" applyAlignment="1">
      <alignment horizontal="center" vertical="center"/>
    </xf>
    <xf numFmtId="0" fontId="0" fillId="4" borderId="14" xfId="0" quotePrefix="1" applyFill="1" applyBorder="1" applyAlignment="1">
      <alignment horizontal="center"/>
    </xf>
    <xf numFmtId="0" fontId="0" fillId="4" borderId="12" xfId="0" applyFill="1" applyBorder="1" applyAlignment="1">
      <alignment horizontal="center"/>
    </xf>
    <xf numFmtId="1" fontId="0" fillId="5" borderId="14" xfId="0" applyNumberFormat="1" applyFill="1" applyBorder="1" applyAlignment="1">
      <alignment horizontal="center" vertical="center"/>
    </xf>
    <xf numFmtId="1" fontId="0" fillId="5" borderId="13" xfId="0" applyNumberFormat="1" applyFill="1" applyBorder="1" applyAlignment="1">
      <alignment horizontal="center" vertical="center"/>
    </xf>
    <xf numFmtId="1" fontId="0" fillId="4" borderId="14" xfId="0" applyNumberFormat="1" applyFill="1" applyBorder="1" applyAlignment="1">
      <alignment horizontal="center" vertical="center"/>
    </xf>
    <xf numFmtId="1" fontId="0" fillId="4" borderId="13" xfId="0" applyNumberFormat="1" applyFill="1" applyBorder="1" applyAlignment="1">
      <alignment horizontal="center" vertical="center"/>
    </xf>
    <xf numFmtId="1" fontId="0" fillId="7" borderId="14" xfId="0" quotePrefix="1" applyNumberFormat="1" applyFill="1" applyBorder="1" applyAlignment="1">
      <alignment horizontal="center"/>
    </xf>
    <xf numFmtId="1" fontId="0" fillId="7" borderId="13" xfId="0" applyNumberFormat="1" applyFill="1" applyBorder="1" applyAlignment="1">
      <alignment horizontal="center"/>
    </xf>
    <xf numFmtId="1" fontId="0" fillId="7" borderId="14" xfId="0" quotePrefix="1" applyNumberFormat="1" applyFill="1" applyBorder="1" applyAlignment="1">
      <alignment horizontal="center" vertical="center"/>
    </xf>
    <xf numFmtId="1" fontId="0" fillId="7" borderId="13" xfId="0" applyNumberFormat="1" applyFill="1" applyBorder="1" applyAlignment="1">
      <alignment horizontal="center" vertical="center"/>
    </xf>
    <xf numFmtId="1" fontId="0" fillId="5" borderId="14" xfId="0" quotePrefix="1" applyNumberFormat="1" applyFill="1" applyBorder="1" applyAlignment="1">
      <alignment horizontal="center" vertical="center" wrapText="1"/>
    </xf>
    <xf numFmtId="1" fontId="0" fillId="5" borderId="13" xfId="0" applyNumberFormat="1" applyFill="1" applyBorder="1" applyAlignment="1">
      <alignment horizontal="center" vertical="center" wrapText="1"/>
    </xf>
    <xf numFmtId="1" fontId="0" fillId="2" borderId="15" xfId="0" applyNumberFormat="1" applyFill="1" applyBorder="1" applyAlignment="1">
      <alignment vertical="center" wrapText="1"/>
    </xf>
    <xf numFmtId="1" fontId="0" fillId="2" borderId="24" xfId="0" applyNumberFormat="1" applyFill="1" applyBorder="1" applyAlignment="1">
      <alignment vertical="center" wrapText="1"/>
    </xf>
    <xf numFmtId="0" fontId="0" fillId="2" borderId="22" xfId="0" applyFill="1" applyBorder="1" applyAlignment="1">
      <alignment vertical="center" wrapText="1"/>
    </xf>
    <xf numFmtId="0" fontId="0" fillId="2" borderId="23" xfId="0" applyFill="1" applyBorder="1" applyAlignment="1">
      <alignment vertical="center" wrapText="1"/>
    </xf>
    <xf numFmtId="13" fontId="0" fillId="5" borderId="1" xfId="0" applyNumberFormat="1" applyFill="1" applyBorder="1" applyAlignment="1">
      <alignment horizontal="center" vertical="center"/>
    </xf>
    <xf numFmtId="13" fontId="0" fillId="2" borderId="2" xfId="0" applyNumberFormat="1" applyFill="1" applyBorder="1" applyAlignment="1">
      <alignment horizontal="center" vertical="center"/>
    </xf>
    <xf numFmtId="13" fontId="0" fillId="2" borderId="21" xfId="0" applyNumberFormat="1" applyFill="1" applyBorder="1" applyAlignment="1">
      <alignment horizontal="center" vertical="center"/>
    </xf>
    <xf numFmtId="13" fontId="0" fillId="2" borderId="20" xfId="0" applyNumberFormat="1" applyFill="1" applyBorder="1" applyAlignment="1">
      <alignment horizontal="center" vertical="center"/>
    </xf>
    <xf numFmtId="0" fontId="0" fillId="4" borderId="1" xfId="0" applyFill="1" applyBorder="1" applyAlignment="1">
      <alignment horizontal="center" vertical="center" textRotation="90"/>
    </xf>
    <xf numFmtId="0" fontId="0" fillId="5" borderId="1"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21" xfId="0" applyFill="1" applyBorder="1" applyAlignment="1">
      <alignment horizontal="center" vertical="center" textRotation="90"/>
    </xf>
    <xf numFmtId="0" fontId="0" fillId="2" borderId="20" xfId="0" applyFill="1" applyBorder="1" applyAlignment="1">
      <alignment horizontal="center" vertical="center" textRotation="90"/>
    </xf>
    <xf numFmtId="0" fontId="0" fillId="7" borderId="2" xfId="0" applyFill="1" applyBorder="1" applyAlignment="1">
      <alignment horizontal="center" vertical="center" textRotation="90"/>
    </xf>
    <xf numFmtId="0" fontId="0" fillId="7" borderId="21" xfId="0" applyFill="1" applyBorder="1" applyAlignment="1">
      <alignment horizontal="center" vertical="center" textRotation="90"/>
    </xf>
    <xf numFmtId="0" fontId="0" fillId="7" borderId="20" xfId="0" applyFill="1" applyBorder="1" applyAlignment="1">
      <alignment horizontal="center" vertical="center" textRotation="90"/>
    </xf>
    <xf numFmtId="1" fontId="0" fillId="7" borderId="14" xfId="0" applyNumberFormat="1" applyFill="1" applyBorder="1" applyAlignment="1">
      <alignment horizontal="center" vertical="center" wrapText="1"/>
    </xf>
    <xf numFmtId="1" fontId="0" fillId="7" borderId="13" xfId="0" applyNumberFormat="1" applyFill="1" applyBorder="1" applyAlignment="1">
      <alignment horizontal="center" vertical="center" wrapText="1"/>
    </xf>
    <xf numFmtId="0" fontId="0" fillId="2" borderId="2" xfId="0" applyFill="1" applyBorder="1" applyAlignment="1">
      <alignment horizontal="left" vertical="center" wrapText="1" indent="1"/>
    </xf>
    <xf numFmtId="0" fontId="0" fillId="2" borderId="20" xfId="0" applyFill="1" applyBorder="1" applyAlignment="1">
      <alignment horizontal="left" vertical="center" wrapText="1" indent="1"/>
    </xf>
    <xf numFmtId="1" fontId="3" fillId="0" borderId="5"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6" xfId="0" applyNumberFormat="1" applyFont="1" applyBorder="1" applyAlignment="1">
      <alignment horizontal="center" vertical="center"/>
    </xf>
    <xf numFmtId="1" fontId="3" fillId="0" borderId="37" xfId="0" applyNumberFormat="1" applyFont="1" applyBorder="1" applyAlignment="1">
      <alignment horizontal="center" vertical="center"/>
    </xf>
    <xf numFmtId="0" fontId="0" fillId="0" borderId="67"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3" borderId="65" xfId="0" applyFill="1" applyBorder="1" applyAlignment="1">
      <alignment horizontal="center"/>
    </xf>
    <xf numFmtId="0" fontId="0" fillId="3" borderId="66" xfId="0" applyFill="1" applyBorder="1" applyAlignment="1">
      <alignment horizontal="center"/>
    </xf>
    <xf numFmtId="1" fontId="3" fillId="0" borderId="47" xfId="0" applyNumberFormat="1" applyFont="1" applyBorder="1" applyAlignment="1">
      <alignment horizontal="center" vertical="center"/>
    </xf>
    <xf numFmtId="1" fontId="3" fillId="0" borderId="48" xfId="0" applyNumberFormat="1" applyFont="1" applyBorder="1" applyAlignment="1">
      <alignment horizontal="center" vertical="center"/>
    </xf>
    <xf numFmtId="1" fontId="3" fillId="0" borderId="68" xfId="0" applyNumberFormat="1" applyFont="1" applyBorder="1" applyAlignment="1">
      <alignment horizontal="center" vertical="center"/>
    </xf>
    <xf numFmtId="13" fontId="0" fillId="0" borderId="39" xfId="0" applyNumberFormat="1" applyBorder="1" applyAlignment="1">
      <alignment horizontal="center"/>
    </xf>
    <xf numFmtId="13" fontId="0" fillId="0" borderId="33" xfId="0" applyNumberFormat="1" applyBorder="1" applyAlignment="1">
      <alignment horizontal="center"/>
    </xf>
    <xf numFmtId="13" fontId="0" fillId="0" borderId="31" xfId="0" applyNumberFormat="1" applyBorder="1" applyAlignment="1">
      <alignment horizontal="center"/>
    </xf>
    <xf numFmtId="13" fontId="0" fillId="0" borderId="13" xfId="0" applyNumberFormat="1" applyBorder="1" applyAlignment="1">
      <alignment horizontal="center"/>
    </xf>
    <xf numFmtId="1" fontId="3" fillId="0" borderId="60" xfId="0" applyNumberFormat="1" applyFont="1" applyBorder="1" applyAlignment="1">
      <alignment horizontal="center" vertical="center"/>
    </xf>
    <xf numFmtId="1" fontId="3" fillId="0" borderId="61" xfId="0" applyNumberFormat="1" applyFont="1" applyBorder="1" applyAlignment="1">
      <alignment horizontal="center" vertical="center"/>
    </xf>
    <xf numFmtId="1" fontId="3" fillId="0" borderId="29" xfId="0" applyNumberFormat="1" applyFont="1" applyBorder="1" applyAlignment="1">
      <alignment horizontal="center" vertical="center"/>
    </xf>
    <xf numFmtId="0" fontId="0" fillId="3" borderId="1" xfId="0" applyFill="1" applyBorder="1" applyAlignment="1">
      <alignment horizontal="center"/>
    </xf>
    <xf numFmtId="0" fontId="0" fillId="3" borderId="55" xfId="0" applyFill="1" applyBorder="1" applyAlignment="1">
      <alignment horizontal="center"/>
    </xf>
    <xf numFmtId="0" fontId="8" fillId="0" borderId="32" xfId="0" applyFont="1" applyBorder="1" applyAlignment="1">
      <alignment horizontal="center"/>
    </xf>
    <xf numFmtId="0" fontId="13" fillId="0" borderId="30" xfId="0" applyFont="1" applyBorder="1" applyAlignment="1">
      <alignment horizontal="center"/>
    </xf>
    <xf numFmtId="0" fontId="13" fillId="0" borderId="29" xfId="0" applyFont="1" applyBorder="1" applyAlignment="1">
      <alignment horizontal="center"/>
    </xf>
    <xf numFmtId="0" fontId="0" fillId="3" borderId="50" xfId="0" applyFill="1" applyBorder="1" applyAlignment="1">
      <alignment horizontal="center"/>
    </xf>
    <xf numFmtId="0" fontId="0" fillId="3" borderId="51" xfId="0" applyFill="1" applyBorder="1" applyAlignment="1">
      <alignment horizontal="center"/>
    </xf>
    <xf numFmtId="0" fontId="0" fillId="3" borderId="52" xfId="0" applyFill="1" applyBorder="1" applyAlignment="1">
      <alignment horizontal="center"/>
    </xf>
    <xf numFmtId="0" fontId="0" fillId="3" borderId="54" xfId="0" applyFill="1" applyBorder="1" applyAlignment="1">
      <alignment horizontal="center"/>
    </xf>
    <xf numFmtId="13" fontId="0" fillId="0" borderId="14" xfId="0" applyNumberFormat="1" applyBorder="1" applyAlignment="1">
      <alignment horizontal="center"/>
    </xf>
    <xf numFmtId="0" fontId="8" fillId="0" borderId="69" xfId="0" applyFont="1" applyBorder="1" applyAlignment="1">
      <alignment horizontal="center"/>
    </xf>
    <xf numFmtId="0" fontId="13" fillId="0" borderId="40" xfId="0" applyFont="1" applyBorder="1" applyAlignment="1">
      <alignment horizontal="center"/>
    </xf>
    <xf numFmtId="0" fontId="13" fillId="0" borderId="25" xfId="0" applyFont="1" applyBorder="1" applyAlignment="1">
      <alignment horizontal="center"/>
    </xf>
    <xf numFmtId="0" fontId="0" fillId="3" borderId="33" xfId="0" applyFill="1" applyBorder="1" applyAlignment="1">
      <alignment horizontal="center"/>
    </xf>
    <xf numFmtId="0" fontId="0" fillId="3" borderId="46" xfId="0" applyFill="1" applyBorder="1" applyAlignment="1">
      <alignment horizontal="center"/>
    </xf>
    <xf numFmtId="0" fontId="0" fillId="3" borderId="47" xfId="0" applyFill="1" applyBorder="1" applyAlignment="1">
      <alignment horizontal="center"/>
    </xf>
    <xf numFmtId="1" fontId="3" fillId="0" borderId="27" xfId="0" applyNumberFormat="1" applyFont="1" applyBorder="1" applyAlignment="1">
      <alignment horizontal="center" vertical="center"/>
    </xf>
    <xf numFmtId="1" fontId="3" fillId="0" borderId="38" xfId="0" applyNumberFormat="1" applyFont="1" applyBorder="1" applyAlignment="1">
      <alignment horizontal="center" vertical="center"/>
    </xf>
    <xf numFmtId="1" fontId="3" fillId="0" borderId="28" xfId="0" applyNumberFormat="1" applyFont="1" applyBorder="1" applyAlignment="1">
      <alignment horizontal="center" vertical="center"/>
    </xf>
    <xf numFmtId="1" fontId="3" fillId="0" borderId="45" xfId="0" applyNumberFormat="1" applyFont="1" applyBorder="1" applyAlignment="1">
      <alignment horizontal="center" vertical="center"/>
    </xf>
    <xf numFmtId="0" fontId="0" fillId="3" borderId="48" xfId="0" applyFill="1" applyBorder="1" applyAlignment="1">
      <alignment horizontal="center"/>
    </xf>
    <xf numFmtId="0" fontId="8" fillId="0" borderId="30" xfId="0" applyFont="1" applyBorder="1" applyAlignment="1">
      <alignment horizontal="center"/>
    </xf>
    <xf numFmtId="0" fontId="8" fillId="0" borderId="29" xfId="0" applyFont="1" applyBorder="1" applyAlignment="1">
      <alignment horizontal="center"/>
    </xf>
    <xf numFmtId="1" fontId="4" fillId="0" borderId="71" xfId="0" applyNumberFormat="1" applyFont="1" applyBorder="1" applyAlignment="1">
      <alignment horizontal="center" vertical="center" wrapText="1"/>
    </xf>
    <xf numFmtId="1" fontId="4" fillId="0" borderId="71" xfId="0" applyNumberFormat="1" applyFont="1" applyBorder="1" applyAlignment="1">
      <alignment horizontal="center" vertical="center"/>
    </xf>
    <xf numFmtId="1" fontId="4" fillId="0" borderId="73"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8674"/>
      <color rgb="FFFBDB86"/>
      <color rgb="FFADDC91"/>
      <color rgb="FFFEA6A6"/>
      <color rgb="FFE2C5FF"/>
      <color rgb="FFC9E8B6"/>
      <color rgb="FF9F7705"/>
      <color rgb="FFD7A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E1CBE-A8CC-42DC-9C86-7833704259E5}">
  <sheetPr>
    <pageSetUpPr fitToPage="1"/>
  </sheetPr>
  <dimension ref="B1:N30"/>
  <sheetViews>
    <sheetView zoomScale="110" zoomScaleNormal="110" workbookViewId="0">
      <selection activeCell="C23" sqref="C23"/>
    </sheetView>
  </sheetViews>
  <sheetFormatPr defaultRowHeight="14.45"/>
  <cols>
    <col min="1" max="1" width="2.5703125" customWidth="1"/>
    <col min="2" max="2" width="16.28515625" customWidth="1"/>
    <col min="3" max="3" width="9.140625" style="2" customWidth="1"/>
    <col min="4" max="4" width="9.140625" style="4" customWidth="1"/>
    <col min="5" max="5" width="9.140625" style="3" customWidth="1"/>
    <col min="6" max="6" width="19.85546875" style="2" customWidth="1"/>
    <col min="7" max="7" width="3.85546875" customWidth="1"/>
    <col min="8" max="8" width="16.28515625" customWidth="1"/>
    <col min="9" max="11" width="9.140625" style="2" customWidth="1"/>
    <col min="12" max="12" width="15.85546875" customWidth="1"/>
    <col min="14" max="14" width="20.5703125" customWidth="1"/>
  </cols>
  <sheetData>
    <row r="1" spans="2:12" ht="28.5">
      <c r="B1" s="148" t="s">
        <v>0</v>
      </c>
      <c r="C1" s="148"/>
      <c r="D1" s="148"/>
      <c r="E1" s="148"/>
      <c r="F1" s="148"/>
      <c r="G1" s="148"/>
      <c r="H1" s="148"/>
      <c r="I1" s="148"/>
      <c r="J1" s="148"/>
      <c r="K1" s="148"/>
      <c r="L1" s="148"/>
    </row>
    <row r="2" spans="2:12" ht="15" thickBot="1"/>
    <row r="3" spans="2:12" s="1" customFormat="1" ht="29.1" customHeight="1">
      <c r="B3" s="157" t="s">
        <v>1</v>
      </c>
      <c r="C3" s="157"/>
      <c r="D3" s="157"/>
      <c r="E3" s="157"/>
      <c r="F3" s="157"/>
      <c r="H3" s="106" t="s">
        <v>2</v>
      </c>
      <c r="I3" s="26" t="s">
        <v>3</v>
      </c>
      <c r="J3" s="27" t="s">
        <v>4</v>
      </c>
      <c r="K3" s="28" t="s">
        <v>5</v>
      </c>
      <c r="L3" s="29" t="s">
        <v>6</v>
      </c>
    </row>
    <row r="4" spans="2:12" ht="14.45" customHeight="1">
      <c r="B4" s="6"/>
      <c r="C4" s="6"/>
      <c r="D4" s="6"/>
      <c r="E4" s="6"/>
      <c r="F4" s="6"/>
      <c r="H4" s="31" t="s">
        <v>7</v>
      </c>
      <c r="I4" s="5">
        <v>0</v>
      </c>
      <c r="J4" s="32">
        <v>0.2</v>
      </c>
      <c r="K4" s="33">
        <f>J4*I4</f>
        <v>0</v>
      </c>
      <c r="L4" s="154">
        <f>IF(AND(K9&lt;1.1,OR(I4&gt;0,I5&gt;0,I6&gt;0)),(1+ROUNDUP(K9,0)),(ROUNDUP(K9,0)))</f>
        <v>0</v>
      </c>
    </row>
    <row r="5" spans="2:12" ht="14.45" customHeight="1">
      <c r="B5" s="158" t="s">
        <v>8</v>
      </c>
      <c r="C5" s="158"/>
      <c r="D5" s="158"/>
      <c r="E5" s="158"/>
      <c r="F5" s="158"/>
      <c r="H5" s="31" t="s">
        <v>9</v>
      </c>
      <c r="I5" s="5">
        <v>0</v>
      </c>
      <c r="J5" s="32">
        <v>0.2</v>
      </c>
      <c r="K5" s="33">
        <f>J5*I5</f>
        <v>0</v>
      </c>
      <c r="L5" s="155"/>
    </row>
    <row r="6" spans="2:12" ht="14.45" customHeight="1">
      <c r="B6" s="158"/>
      <c r="C6" s="158"/>
      <c r="D6" s="158"/>
      <c r="E6" s="158"/>
      <c r="F6" s="158"/>
      <c r="H6" s="31" t="s">
        <v>10</v>
      </c>
      <c r="I6" s="5">
        <v>0</v>
      </c>
      <c r="J6" s="32">
        <v>0.14285714285714285</v>
      </c>
      <c r="K6" s="33">
        <f>J6*I6</f>
        <v>0</v>
      </c>
      <c r="L6" s="155"/>
    </row>
    <row r="7" spans="2:12" ht="14.45" customHeight="1">
      <c r="B7" s="159" t="s">
        <v>11</v>
      </c>
      <c r="C7" s="159"/>
      <c r="D7" s="159"/>
      <c r="E7" s="159"/>
      <c r="F7" s="159"/>
      <c r="H7" s="31" t="s">
        <v>12</v>
      </c>
      <c r="I7" s="5">
        <v>0</v>
      </c>
      <c r="J7" s="32">
        <v>0.14285714285714285</v>
      </c>
      <c r="K7" s="33">
        <f>J7*I7</f>
        <v>0</v>
      </c>
      <c r="L7" s="155"/>
    </row>
    <row r="8" spans="2:12" ht="14.45" customHeight="1">
      <c r="B8" s="159" t="s">
        <v>13</v>
      </c>
      <c r="C8" s="159"/>
      <c r="D8" s="159"/>
      <c r="E8" s="159"/>
      <c r="F8" s="159"/>
      <c r="H8" s="31" t="s">
        <v>14</v>
      </c>
      <c r="I8" s="5">
        <v>0</v>
      </c>
      <c r="J8" s="32">
        <v>6.6666666666666666E-2</v>
      </c>
      <c r="K8" s="33">
        <f>J8*I8</f>
        <v>0</v>
      </c>
      <c r="L8" s="155"/>
    </row>
    <row r="9" spans="2:12" ht="14.45" customHeight="1" thickBot="1">
      <c r="B9" s="159" t="s">
        <v>15</v>
      </c>
      <c r="C9" s="159"/>
      <c r="D9" s="159"/>
      <c r="E9" s="159"/>
      <c r="F9" s="159"/>
      <c r="H9" s="145"/>
      <c r="I9" s="146"/>
      <c r="J9" s="147"/>
      <c r="K9" s="37">
        <f>SUM(K4:K8)</f>
        <v>0</v>
      </c>
      <c r="L9" s="156"/>
    </row>
    <row r="10" spans="2:12" ht="15" thickBot="1">
      <c r="J10" s="4"/>
      <c r="K10" s="3"/>
      <c r="L10" s="38"/>
    </row>
    <row r="11" spans="2:12" ht="43.5">
      <c r="B11" s="107" t="s">
        <v>16</v>
      </c>
      <c r="C11" s="39" t="s">
        <v>3</v>
      </c>
      <c r="D11" s="40" t="s">
        <v>4</v>
      </c>
      <c r="E11" s="41" t="s">
        <v>5</v>
      </c>
      <c r="F11" s="42" t="s">
        <v>6</v>
      </c>
      <c r="H11" s="57" t="s">
        <v>17</v>
      </c>
      <c r="I11" s="44" t="s">
        <v>3</v>
      </c>
      <c r="J11" s="45" t="s">
        <v>4</v>
      </c>
      <c r="K11" s="46" t="s">
        <v>5</v>
      </c>
      <c r="L11" s="47" t="s">
        <v>6</v>
      </c>
    </row>
    <row r="12" spans="2:12" ht="14.45" customHeight="1">
      <c r="B12" s="31" t="s">
        <v>7</v>
      </c>
      <c r="C12" s="5">
        <v>0</v>
      </c>
      <c r="D12" s="32">
        <v>0.125</v>
      </c>
      <c r="E12" s="33">
        <f>D12*C12</f>
        <v>0</v>
      </c>
      <c r="F12" s="149">
        <f>IF(AND(E17&lt;1.1,OR(C12&gt;0,C13&gt;0,C14&gt;0)),(1+ROUNDUP(E17,0)),(ROUNDUP(E17,0)))</f>
        <v>0</v>
      </c>
      <c r="H12" s="31" t="s">
        <v>7</v>
      </c>
      <c r="I12" s="5">
        <v>0</v>
      </c>
      <c r="J12" s="32">
        <v>0.2</v>
      </c>
      <c r="K12" s="33">
        <f t="shared" ref="K12:K16" si="0">J12*I12</f>
        <v>0</v>
      </c>
      <c r="L12" s="151">
        <f>IF(AND(K17&gt;0,K17&lt;1.1),(1+ROUNDUP(K17,0)),ROUNDUP(K17,0))</f>
        <v>0</v>
      </c>
    </row>
    <row r="13" spans="2:12" ht="14.45" customHeight="1">
      <c r="B13" s="31" t="s">
        <v>9</v>
      </c>
      <c r="C13" s="5">
        <v>0</v>
      </c>
      <c r="D13" s="32">
        <v>0.125</v>
      </c>
      <c r="E13" s="33">
        <f t="shared" ref="E13:E16" si="1">D13*C13</f>
        <v>0</v>
      </c>
      <c r="F13" s="149"/>
      <c r="H13" s="31" t="s">
        <v>9</v>
      </c>
      <c r="I13" s="5">
        <v>0</v>
      </c>
      <c r="J13" s="32">
        <v>0.2</v>
      </c>
      <c r="K13" s="33">
        <f t="shared" si="0"/>
        <v>0</v>
      </c>
      <c r="L13" s="152"/>
    </row>
    <row r="14" spans="2:12" ht="14.45" customHeight="1">
      <c r="B14" s="31" t="s">
        <v>10</v>
      </c>
      <c r="C14" s="5">
        <v>0</v>
      </c>
      <c r="D14" s="32">
        <v>6.6666666666666666E-2</v>
      </c>
      <c r="E14" s="33">
        <f t="shared" si="1"/>
        <v>0</v>
      </c>
      <c r="F14" s="149"/>
      <c r="H14" s="31" t="s">
        <v>10</v>
      </c>
      <c r="I14" s="5">
        <v>0</v>
      </c>
      <c r="J14" s="32">
        <v>0.14285714285714285</v>
      </c>
      <c r="K14" s="33">
        <f t="shared" si="0"/>
        <v>0</v>
      </c>
      <c r="L14" s="152"/>
    </row>
    <row r="15" spans="2:12" ht="14.45" customHeight="1">
      <c r="B15" s="31" t="s">
        <v>12</v>
      </c>
      <c r="C15" s="5">
        <v>0</v>
      </c>
      <c r="D15" s="32">
        <v>6.6666666666666666E-2</v>
      </c>
      <c r="E15" s="33">
        <f t="shared" si="1"/>
        <v>0</v>
      </c>
      <c r="F15" s="149"/>
      <c r="H15" s="31" t="s">
        <v>12</v>
      </c>
      <c r="I15" s="5">
        <v>0</v>
      </c>
      <c r="J15" s="32">
        <v>0.14285714285714285</v>
      </c>
      <c r="K15" s="33">
        <f t="shared" si="0"/>
        <v>0</v>
      </c>
      <c r="L15" s="152"/>
    </row>
    <row r="16" spans="2:12" ht="14.45" customHeight="1">
      <c r="B16" s="31" t="s">
        <v>14</v>
      </c>
      <c r="C16" s="5">
        <v>0</v>
      </c>
      <c r="D16" s="32">
        <v>6.6666666666666666E-2</v>
      </c>
      <c r="E16" s="33">
        <f t="shared" si="1"/>
        <v>0</v>
      </c>
      <c r="F16" s="149"/>
      <c r="H16" s="31" t="s">
        <v>14</v>
      </c>
      <c r="I16" s="5">
        <v>0</v>
      </c>
      <c r="J16" s="32">
        <v>0.14285714285714285</v>
      </c>
      <c r="K16" s="33">
        <f t="shared" si="0"/>
        <v>0</v>
      </c>
      <c r="L16" s="152"/>
    </row>
    <row r="17" spans="2:14" ht="14.45" customHeight="1" thickBot="1">
      <c r="B17" s="145"/>
      <c r="C17" s="146"/>
      <c r="D17" s="147"/>
      <c r="E17" s="37">
        <f>SUM(E12:E16)</f>
        <v>0</v>
      </c>
      <c r="F17" s="150"/>
      <c r="H17" s="49"/>
      <c r="I17" s="50"/>
      <c r="J17" s="51"/>
      <c r="K17" s="37">
        <f>SUM(K12:K16)</f>
        <v>0</v>
      </c>
      <c r="L17" s="153"/>
    </row>
    <row r="18" spans="2:14" ht="15" thickBot="1">
      <c r="F18" s="38"/>
    </row>
    <row r="19" spans="2:14" ht="29.1">
      <c r="B19" s="108" t="s">
        <v>18</v>
      </c>
      <c r="C19" s="53" t="s">
        <v>3</v>
      </c>
      <c r="D19" s="54" t="s">
        <v>4</v>
      </c>
      <c r="E19" s="55" t="s">
        <v>5</v>
      </c>
      <c r="F19" s="56" t="s">
        <v>6</v>
      </c>
      <c r="H19" s="57" t="s">
        <v>19</v>
      </c>
      <c r="I19" s="44" t="s">
        <v>3</v>
      </c>
      <c r="J19" s="45" t="s">
        <v>4</v>
      </c>
      <c r="K19" s="46" t="s">
        <v>5</v>
      </c>
      <c r="L19" s="47" t="s">
        <v>6</v>
      </c>
    </row>
    <row r="20" spans="2:14" ht="14.45" customHeight="1">
      <c r="B20" s="31" t="s">
        <v>7</v>
      </c>
      <c r="C20" s="5">
        <v>0</v>
      </c>
      <c r="D20" s="32">
        <v>0.2</v>
      </c>
      <c r="E20" s="33">
        <f t="shared" ref="E20:E24" si="2">D20*C20</f>
        <v>0</v>
      </c>
      <c r="F20" s="151">
        <f>IF(AND(E25&lt;1.1,OR(C20&gt;0,C21&gt;0,C22&gt;0)),(1+ROUNDUP(E25,0)),(ROUNDUP(E25,0)))</f>
        <v>0</v>
      </c>
      <c r="H20" s="30" t="s">
        <v>7</v>
      </c>
      <c r="I20" s="142" t="s">
        <v>20</v>
      </c>
      <c r="J20" s="143"/>
      <c r="K20" s="144"/>
      <c r="L20" s="160">
        <f>IF(AND(K25&gt;0,K25&lt;1.1),(1+ROUNDUP(K25,0)),ROUNDUP(K25,0))</f>
        <v>0</v>
      </c>
      <c r="N20" s="19"/>
    </row>
    <row r="21" spans="2:14" ht="14.45" customHeight="1">
      <c r="B21" s="31" t="s">
        <v>9</v>
      </c>
      <c r="C21" s="5">
        <v>0</v>
      </c>
      <c r="D21" s="32">
        <v>0.2</v>
      </c>
      <c r="E21" s="33">
        <f t="shared" si="2"/>
        <v>0</v>
      </c>
      <c r="F21" s="152"/>
      <c r="H21" s="30" t="s">
        <v>9</v>
      </c>
      <c r="I21" s="142" t="s">
        <v>20</v>
      </c>
      <c r="J21" s="143"/>
      <c r="K21" s="144"/>
      <c r="L21" s="155"/>
    </row>
    <row r="22" spans="2:14" ht="14.45" customHeight="1">
      <c r="B22" s="31" t="s">
        <v>10</v>
      </c>
      <c r="C22" s="5">
        <v>0</v>
      </c>
      <c r="D22" s="32">
        <v>0.14285714285714285</v>
      </c>
      <c r="E22" s="33">
        <f t="shared" si="2"/>
        <v>0</v>
      </c>
      <c r="F22" s="152"/>
      <c r="H22" s="31" t="s">
        <v>10</v>
      </c>
      <c r="I22" s="5">
        <v>0</v>
      </c>
      <c r="J22" s="32">
        <v>0.14285714285714285</v>
      </c>
      <c r="K22" s="33">
        <f t="shared" ref="K22:K24" si="3">J22*I22</f>
        <v>0</v>
      </c>
      <c r="L22" s="155"/>
      <c r="N22" s="19"/>
    </row>
    <row r="23" spans="2:14" ht="14.45" customHeight="1">
      <c r="B23" s="31" t="s">
        <v>12</v>
      </c>
      <c r="C23" s="5">
        <v>0</v>
      </c>
      <c r="D23" s="32">
        <v>0.14285714285714285</v>
      </c>
      <c r="E23" s="33">
        <f t="shared" si="2"/>
        <v>0</v>
      </c>
      <c r="F23" s="152"/>
      <c r="H23" s="31" t="s">
        <v>12</v>
      </c>
      <c r="I23" s="5">
        <v>0</v>
      </c>
      <c r="J23" s="32">
        <v>0.14285714285714285</v>
      </c>
      <c r="K23" s="33">
        <f t="shared" si="3"/>
        <v>0</v>
      </c>
      <c r="L23" s="155"/>
    </row>
    <row r="24" spans="2:14" ht="14.45" customHeight="1">
      <c r="B24" s="31" t="s">
        <v>14</v>
      </c>
      <c r="C24" s="5">
        <v>0</v>
      </c>
      <c r="D24" s="32">
        <v>6.6666666666666666E-2</v>
      </c>
      <c r="E24" s="33">
        <f t="shared" si="2"/>
        <v>0</v>
      </c>
      <c r="F24" s="152"/>
      <c r="H24" s="31" t="s">
        <v>14</v>
      </c>
      <c r="I24" s="5">
        <v>0</v>
      </c>
      <c r="J24" s="32">
        <v>0.14285714285714285</v>
      </c>
      <c r="K24" s="33">
        <f t="shared" si="3"/>
        <v>0</v>
      </c>
      <c r="L24" s="155"/>
      <c r="N24" s="19"/>
    </row>
    <row r="25" spans="2:14" ht="14.45" customHeight="1" thickBot="1">
      <c r="B25" s="145"/>
      <c r="C25" s="146"/>
      <c r="D25" s="147"/>
      <c r="E25" s="37">
        <f>SUM(E20:E24)</f>
        <v>0</v>
      </c>
      <c r="F25" s="153"/>
      <c r="H25" s="145"/>
      <c r="I25" s="146"/>
      <c r="J25" s="147"/>
      <c r="K25" s="37">
        <f>SUM(K20:K24)</f>
        <v>0</v>
      </c>
      <c r="L25" s="156"/>
    </row>
    <row r="26" spans="2:14" ht="18">
      <c r="N26" s="19"/>
    </row>
    <row r="27" spans="2:14">
      <c r="N27" s="7"/>
    </row>
    <row r="28" spans="2:14">
      <c r="N28" s="7"/>
    </row>
    <row r="29" spans="2:14" ht="15.6" customHeight="1">
      <c r="N29" s="7"/>
    </row>
    <row r="30" spans="2:14">
      <c r="N30" s="7"/>
    </row>
  </sheetData>
  <sheetProtection algorithmName="SHA-512" hashValue="KKxmRblxWSrpsbGUnbSSamgRdPzjLreSSHVPpUC/L6Kad0bt9Tdu1ndl16bWAddR8wG0+1S4NNcj0Sw1XgOVlw==" saltValue="hTlqBI0Ym7gGRUeEzxzjXQ==" spinCount="100000" sheet="1" objects="1" scenarios="1"/>
  <mergeCells count="17">
    <mergeCell ref="I20:K20"/>
    <mergeCell ref="I21:K21"/>
    <mergeCell ref="B25:D25"/>
    <mergeCell ref="B1:L1"/>
    <mergeCell ref="F12:F17"/>
    <mergeCell ref="L12:L17"/>
    <mergeCell ref="L4:L9"/>
    <mergeCell ref="B3:F3"/>
    <mergeCell ref="B5:F6"/>
    <mergeCell ref="B7:F7"/>
    <mergeCell ref="B8:F8"/>
    <mergeCell ref="B9:F9"/>
    <mergeCell ref="H9:J9"/>
    <mergeCell ref="B17:D17"/>
    <mergeCell ref="F20:F25"/>
    <mergeCell ref="H25:J25"/>
    <mergeCell ref="L20:L25"/>
  </mergeCells>
  <pageMargins left="0.7" right="0.7" top="0.75" bottom="0.75" header="0.3" footer="0.3"/>
  <pageSetup scale="71"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72784-0B34-4E74-A20A-39556DFCB251}">
  <dimension ref="A1:K20"/>
  <sheetViews>
    <sheetView tabSelected="1" zoomScale="110" zoomScaleNormal="110" workbookViewId="0">
      <selection activeCell="G22" sqref="G22"/>
    </sheetView>
  </sheetViews>
  <sheetFormatPr defaultRowHeight="14.45"/>
  <cols>
    <col min="1" max="1" width="2.28515625" customWidth="1"/>
    <col min="2" max="2" width="4.7109375" bestFit="1" customWidth="1"/>
    <col min="3" max="3" width="38.7109375" style="8" customWidth="1"/>
    <col min="4" max="4" width="6.85546875" style="13" customWidth="1"/>
    <col min="5" max="5" width="8.85546875" style="6" customWidth="1"/>
    <col min="6" max="6" width="10.5703125" style="10" customWidth="1"/>
    <col min="7" max="7" width="9.42578125" style="2" customWidth="1"/>
    <col min="8" max="8" width="20.140625" hidden="1" customWidth="1"/>
  </cols>
  <sheetData>
    <row r="1" spans="1:11" ht="28.5">
      <c r="A1" s="148" t="s">
        <v>21</v>
      </c>
      <c r="B1" s="148"/>
      <c r="C1" s="148"/>
      <c r="D1" s="148"/>
      <c r="E1" s="148"/>
      <c r="F1" s="148"/>
      <c r="G1" s="148"/>
      <c r="H1" s="24"/>
      <c r="I1" s="24"/>
      <c r="J1" s="24"/>
      <c r="K1" s="24"/>
    </row>
    <row r="3" spans="1:11" ht="39.6" customHeight="1">
      <c r="C3" s="164" t="s">
        <v>22</v>
      </c>
      <c r="D3" s="164"/>
      <c r="E3" s="20"/>
      <c r="F3" s="109">
        <v>0</v>
      </c>
    </row>
    <row r="4" spans="1:11" ht="15.6">
      <c r="C4" s="21" t="s">
        <v>8</v>
      </c>
      <c r="D4" s="161"/>
      <c r="E4" s="161"/>
      <c r="F4" s="161"/>
      <c r="G4" s="161"/>
    </row>
    <row r="5" spans="1:11" ht="57.6" customHeight="1">
      <c r="C5" s="157" t="s">
        <v>23</v>
      </c>
      <c r="D5" s="157"/>
      <c r="E5" s="157"/>
      <c r="F5" s="157"/>
      <c r="G5" s="157"/>
    </row>
    <row r="7" spans="1:11" s="6" customFormat="1" ht="31.5" customHeight="1">
      <c r="B7" s="17"/>
      <c r="C7" s="18" t="s">
        <v>24</v>
      </c>
      <c r="D7" s="162" t="s">
        <v>25</v>
      </c>
      <c r="E7" s="163"/>
      <c r="F7" s="162" t="s">
        <v>26</v>
      </c>
      <c r="G7" s="163"/>
      <c r="H7" s="11" t="s">
        <v>27</v>
      </c>
    </row>
    <row r="8" spans="1:11">
      <c r="B8" s="188" t="s">
        <v>16</v>
      </c>
      <c r="C8" s="100" t="s">
        <v>28</v>
      </c>
      <c r="D8" s="168" t="s">
        <v>29</v>
      </c>
      <c r="E8" s="169"/>
      <c r="F8" s="101">
        <v>1</v>
      </c>
      <c r="G8" s="102" t="s">
        <v>30</v>
      </c>
      <c r="H8" s="9"/>
    </row>
    <row r="9" spans="1:11" ht="29.1">
      <c r="B9" s="188"/>
      <c r="C9" s="103" t="s">
        <v>31</v>
      </c>
      <c r="D9" s="104">
        <v>1</v>
      </c>
      <c r="E9" s="105" t="s">
        <v>30</v>
      </c>
      <c r="F9" s="172" t="s">
        <v>29</v>
      </c>
      <c r="G9" s="173"/>
      <c r="H9" s="9" t="s">
        <v>32</v>
      </c>
    </row>
    <row r="10" spans="1:11">
      <c r="B10" s="189" t="s">
        <v>18</v>
      </c>
      <c r="C10" s="93" t="s">
        <v>28</v>
      </c>
      <c r="D10" s="178" t="s">
        <v>29</v>
      </c>
      <c r="E10" s="179"/>
      <c r="F10" s="94">
        <f>ROUNDUP(SUM(F3*0.04),0)</f>
        <v>0</v>
      </c>
      <c r="G10" s="95" t="s">
        <v>30</v>
      </c>
      <c r="H10" s="184">
        <v>0.04</v>
      </c>
    </row>
    <row r="11" spans="1:11" ht="87">
      <c r="B11" s="189"/>
      <c r="C11" s="93" t="s">
        <v>33</v>
      </c>
      <c r="D11" s="96">
        <f>ROUNDUP(SUM(F3*0.04),0)</f>
        <v>0</v>
      </c>
      <c r="E11" s="97" t="s">
        <v>30</v>
      </c>
      <c r="F11" s="94">
        <f>IF(SUM(F3*0.04)&gt;0,(1+ROUNDUP(SUM(F3*0.04),0)),ROUNDUP(SUM(F3*0.04),0))</f>
        <v>0</v>
      </c>
      <c r="G11" s="95" t="s">
        <v>30</v>
      </c>
      <c r="H11" s="184"/>
    </row>
    <row r="12" spans="1:11">
      <c r="B12" s="189"/>
      <c r="C12" s="98" t="s">
        <v>34</v>
      </c>
      <c r="D12" s="96">
        <f>ROUNDUP(SUM(F3*0.04),0)</f>
        <v>0</v>
      </c>
      <c r="E12" s="99" t="s">
        <v>35</v>
      </c>
      <c r="F12" s="170" t="s">
        <v>29</v>
      </c>
      <c r="G12" s="171"/>
      <c r="H12" s="184"/>
    </row>
    <row r="13" spans="1:11" ht="14.45" customHeight="1">
      <c r="B13" s="190" t="s">
        <v>2</v>
      </c>
      <c r="C13" s="78" t="s">
        <v>28</v>
      </c>
      <c r="D13" s="79">
        <f>ROUNDUP(SUM(F3*0.04),0)</f>
        <v>0</v>
      </c>
      <c r="E13" s="80" t="s">
        <v>35</v>
      </c>
      <c r="F13" s="81">
        <f>IF(SUM(F3*0.04)&gt;0,(1+ROUNDUP(SUM(F3*0.04),0)),ROUNDUP(SUM(F3*0.04),0))</f>
        <v>0</v>
      </c>
      <c r="G13" s="82" t="s">
        <v>35</v>
      </c>
      <c r="H13" s="185">
        <v>0.04</v>
      </c>
    </row>
    <row r="14" spans="1:11" ht="14.45" customHeight="1">
      <c r="B14" s="191"/>
      <c r="C14" s="198" t="s">
        <v>36</v>
      </c>
      <c r="D14" s="180">
        <f>ROUNDUP(SUM(F3*0.04),0)</f>
        <v>0</v>
      </c>
      <c r="E14" s="182" t="s">
        <v>37</v>
      </c>
      <c r="F14" s="83">
        <f>ROUNDUP(SUM(F3*0.04),0)</f>
        <v>0</v>
      </c>
      <c r="G14" s="84" t="s">
        <v>38</v>
      </c>
      <c r="H14" s="186"/>
    </row>
    <row r="15" spans="1:11">
      <c r="B15" s="192"/>
      <c r="C15" s="199"/>
      <c r="D15" s="181"/>
      <c r="E15" s="183"/>
      <c r="F15" s="85">
        <f>IF(F3*0.04&gt;0,1,0)</f>
        <v>0</v>
      </c>
      <c r="G15" s="86" t="s">
        <v>35</v>
      </c>
      <c r="H15" s="187"/>
    </row>
    <row r="16" spans="1:11">
      <c r="B16" s="193" t="s">
        <v>39</v>
      </c>
      <c r="C16" s="14" t="s">
        <v>40</v>
      </c>
      <c r="D16" s="15">
        <f>IF(AND(F3*0.04&gt;0,F3*0.04&lt;1.04),(1+ROUNDUP(SUM(F3*0.04),0)),ROUNDUP(SUM(F3*0.04),0))</f>
        <v>0</v>
      </c>
      <c r="E16" s="16" t="s">
        <v>35</v>
      </c>
      <c r="F16" s="174" t="s">
        <v>29</v>
      </c>
      <c r="G16" s="175"/>
      <c r="H16" s="165">
        <v>0.04</v>
      </c>
    </row>
    <row r="17" spans="2:8">
      <c r="B17" s="194"/>
      <c r="C17" s="14" t="s">
        <v>41</v>
      </c>
      <c r="D17" s="15">
        <f>IF(AND(F3*0.04&gt;0,F3*0.04&lt;1.04),(1+ROUNDUP(SUM(F3*0.04),0)),ROUNDUP(SUM(F3*0.04),0))</f>
        <v>0</v>
      </c>
      <c r="E17" s="16" t="s">
        <v>35</v>
      </c>
      <c r="F17" s="174" t="s">
        <v>29</v>
      </c>
      <c r="G17" s="175"/>
      <c r="H17" s="166"/>
    </row>
    <row r="18" spans="2:8" ht="29.1" customHeight="1">
      <c r="B18" s="195"/>
      <c r="C18" s="22" t="s">
        <v>42</v>
      </c>
      <c r="D18" s="196" t="s">
        <v>43</v>
      </c>
      <c r="E18" s="197"/>
      <c r="F18" s="176" t="s">
        <v>29</v>
      </c>
      <c r="G18" s="177"/>
      <c r="H18" s="167"/>
    </row>
    <row r="19" spans="2:8">
      <c r="H19" s="12"/>
    </row>
    <row r="20" spans="2:8" ht="43.5">
      <c r="C20" s="23" t="s">
        <v>44</v>
      </c>
      <c r="D20" s="23"/>
      <c r="E20" s="23"/>
      <c r="F20" s="23"/>
      <c r="G20" s="23"/>
    </row>
  </sheetData>
  <sheetProtection sheet="1" objects="1" scenarios="1"/>
  <protectedRanges>
    <protectedRange sqref="F20 F3:F4 F5" name="Range1"/>
  </protectedRanges>
  <mergeCells count="24">
    <mergeCell ref="B8:B9"/>
    <mergeCell ref="B10:B12"/>
    <mergeCell ref="B13:B15"/>
    <mergeCell ref="B16:B18"/>
    <mergeCell ref="D7:E7"/>
    <mergeCell ref="D18:E18"/>
    <mergeCell ref="C14:C15"/>
    <mergeCell ref="H16:H18"/>
    <mergeCell ref="D8:E8"/>
    <mergeCell ref="F12:G12"/>
    <mergeCell ref="F9:G9"/>
    <mergeCell ref="F16:G16"/>
    <mergeCell ref="F17:G17"/>
    <mergeCell ref="F18:G18"/>
    <mergeCell ref="D10:E10"/>
    <mergeCell ref="D14:D15"/>
    <mergeCell ref="E14:E15"/>
    <mergeCell ref="H10:H12"/>
    <mergeCell ref="H13:H15"/>
    <mergeCell ref="D4:G4"/>
    <mergeCell ref="F7:G7"/>
    <mergeCell ref="C3:D3"/>
    <mergeCell ref="C5:G5"/>
    <mergeCell ref="A1:G1"/>
  </mergeCells>
  <dataValidations count="1">
    <dataValidation type="whole" allowBlank="1" showInputMessage="1" showErrorMessage="1" sqref="F3" xr:uid="{C76D0A94-37CB-43D3-A2C9-2570D3AAF759}">
      <formula1>0</formula1>
      <formula2>5000</formula2>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34E52-5C36-4533-A715-7884BDF19781}">
  <sheetPr>
    <pageSetUpPr fitToPage="1"/>
  </sheetPr>
  <dimension ref="B1:S49"/>
  <sheetViews>
    <sheetView zoomScaleNormal="100" workbookViewId="0">
      <selection activeCell="B1" sqref="B1:Q1"/>
    </sheetView>
  </sheetViews>
  <sheetFormatPr defaultRowHeight="14.45"/>
  <cols>
    <col min="1" max="1" width="2.42578125" customWidth="1"/>
    <col min="2" max="2" width="22.7109375" customWidth="1"/>
    <col min="3" max="3" width="9.140625" style="2" customWidth="1"/>
    <col min="4" max="4" width="9.140625" style="4" customWidth="1"/>
    <col min="5" max="5" width="9.140625" style="3" customWidth="1"/>
    <col min="6" max="6" width="17.42578125" style="2" customWidth="1"/>
    <col min="7" max="8" width="11.140625" style="2" hidden="1" customWidth="1"/>
    <col min="9" max="9" width="19.5703125" style="2" customWidth="1"/>
    <col min="10" max="10" width="3.85546875" customWidth="1"/>
    <col min="11" max="11" width="22.7109375" customWidth="1"/>
    <col min="12" max="14" width="9.140625" style="2" customWidth="1"/>
    <col min="15" max="15" width="17.42578125" style="2" customWidth="1"/>
    <col min="16" max="16" width="11.140625" style="2" hidden="1" customWidth="1"/>
    <col min="17" max="17" width="11.140625" hidden="1" customWidth="1"/>
    <col min="18" max="19" width="19.5703125" customWidth="1"/>
  </cols>
  <sheetData>
    <row r="1" spans="2:19" ht="28.5">
      <c r="B1" s="148" t="s">
        <v>45</v>
      </c>
      <c r="C1" s="148"/>
      <c r="D1" s="148"/>
      <c r="E1" s="148"/>
      <c r="F1" s="148"/>
      <c r="G1" s="148"/>
      <c r="H1" s="148"/>
      <c r="I1" s="148"/>
      <c r="J1" s="148"/>
      <c r="K1" s="148"/>
      <c r="L1" s="148"/>
      <c r="M1" s="148"/>
      <c r="N1" s="148"/>
      <c r="O1" s="148"/>
      <c r="P1" s="148"/>
      <c r="Q1" s="148"/>
    </row>
    <row r="3" spans="2:19" s="1" customFormat="1" ht="21" customHeight="1">
      <c r="J3" s="122" t="s">
        <v>46</v>
      </c>
      <c r="K3" s="121"/>
      <c r="L3" s="121"/>
      <c r="M3" s="121"/>
      <c r="N3" s="121"/>
      <c r="O3" s="121"/>
      <c r="P3" s="121"/>
      <c r="Q3" s="121"/>
      <c r="S3" s="61"/>
    </row>
    <row r="4" spans="2:19" ht="14.45" customHeight="1">
      <c r="B4" s="6"/>
      <c r="C4" s="6"/>
      <c r="D4" s="6"/>
      <c r="E4" s="6"/>
      <c r="F4" s="6"/>
      <c r="G4" s="6"/>
      <c r="H4" s="6"/>
      <c r="I4" s="6"/>
      <c r="S4" s="62"/>
    </row>
    <row r="5" spans="2:19" ht="23.45">
      <c r="B5" s="114" t="s">
        <v>8</v>
      </c>
      <c r="C5" s="115" t="s">
        <v>11</v>
      </c>
      <c r="D5" s="115"/>
      <c r="E5" s="115"/>
      <c r="F5" s="115"/>
      <c r="G5" s="115"/>
      <c r="H5" s="115"/>
      <c r="I5" s="115"/>
      <c r="J5" s="115"/>
      <c r="S5" s="62"/>
    </row>
    <row r="6" spans="2:19" ht="18.95" customHeight="1">
      <c r="B6" s="114"/>
      <c r="C6" t="s">
        <v>47</v>
      </c>
      <c r="D6"/>
      <c r="E6"/>
      <c r="F6"/>
      <c r="G6"/>
      <c r="H6"/>
      <c r="I6"/>
      <c r="S6" s="62"/>
    </row>
    <row r="7" spans="2:19" ht="18.95" customHeight="1">
      <c r="C7" t="s">
        <v>48</v>
      </c>
      <c r="D7"/>
      <c r="E7"/>
      <c r="F7"/>
      <c r="G7"/>
      <c r="H7"/>
      <c r="I7"/>
      <c r="S7" s="62"/>
    </row>
    <row r="8" spans="2:19" ht="15.6">
      <c r="S8" s="59"/>
    </row>
    <row r="9" spans="2:19" ht="57.95">
      <c r="B9" s="69" t="s">
        <v>49</v>
      </c>
      <c r="C9" s="70" t="s">
        <v>3</v>
      </c>
      <c r="D9" s="71" t="s">
        <v>4</v>
      </c>
      <c r="E9" s="72" t="s">
        <v>5</v>
      </c>
      <c r="F9" s="70" t="s">
        <v>6</v>
      </c>
      <c r="G9" s="71" t="s">
        <v>50</v>
      </c>
      <c r="H9" s="72" t="s">
        <v>5</v>
      </c>
      <c r="I9" s="73" t="s">
        <v>51</v>
      </c>
      <c r="K9" s="131" t="s">
        <v>52</v>
      </c>
      <c r="L9" s="132" t="s">
        <v>3</v>
      </c>
      <c r="M9" s="133" t="s">
        <v>4</v>
      </c>
      <c r="N9" s="135" t="s">
        <v>5</v>
      </c>
      <c r="O9" s="89" t="s">
        <v>6</v>
      </c>
      <c r="P9" s="90" t="s">
        <v>50</v>
      </c>
      <c r="Q9" s="91" t="s">
        <v>5</v>
      </c>
      <c r="R9" s="92" t="s">
        <v>53</v>
      </c>
      <c r="S9" s="2"/>
    </row>
    <row r="10" spans="2:19" ht="14.45" customHeight="1">
      <c r="B10" s="65" t="s">
        <v>7</v>
      </c>
      <c r="C10" s="66">
        <v>0</v>
      </c>
      <c r="D10" s="67">
        <v>0.2</v>
      </c>
      <c r="E10" s="68">
        <f>D10*C10</f>
        <v>0</v>
      </c>
      <c r="F10" s="201">
        <f>IF(AND(E15&lt;1.1,OR(C10&gt;0,C11&gt;0,)),(2+ROUNDUP(E15,0)),IF(AND(E15&lt;1.1,OR(C12&gt;0,C13&gt;0)),(1+ROUNDUP(E15,0)),(ROUNDUP(E15,0))))</f>
        <v>0</v>
      </c>
      <c r="G10" s="74">
        <v>0.1</v>
      </c>
      <c r="H10" s="75">
        <f>G10*C10</f>
        <v>0</v>
      </c>
      <c r="I10" s="200">
        <f>ROUNDUP(SUM(H15),0)</f>
        <v>0</v>
      </c>
      <c r="K10" s="123" t="s">
        <v>7</v>
      </c>
      <c r="L10" s="207" t="s">
        <v>20</v>
      </c>
      <c r="M10" s="207"/>
      <c r="N10" s="208"/>
      <c r="O10" s="209">
        <f>ROUNDUP(SUM(N15),0)</f>
        <v>0</v>
      </c>
      <c r="P10" s="212" t="s">
        <v>20</v>
      </c>
      <c r="Q10" s="213"/>
      <c r="R10" s="201">
        <v>2</v>
      </c>
      <c r="S10" s="61"/>
    </row>
    <row r="11" spans="2:19" ht="14.45" customHeight="1">
      <c r="B11" s="31" t="s">
        <v>9</v>
      </c>
      <c r="C11" s="5">
        <v>0</v>
      </c>
      <c r="D11" s="32">
        <v>0.2</v>
      </c>
      <c r="E11" s="63">
        <f t="shared" ref="E11" si="0">D11*C11</f>
        <v>0</v>
      </c>
      <c r="F11" s="202"/>
      <c r="G11" s="32">
        <v>0.1</v>
      </c>
      <c r="H11" s="33">
        <f>G11*C11</f>
        <v>0</v>
      </c>
      <c r="I11" s="149"/>
      <c r="K11" s="124" t="s">
        <v>9</v>
      </c>
      <c r="L11" s="219" t="s">
        <v>20</v>
      </c>
      <c r="M11" s="219"/>
      <c r="N11" s="220"/>
      <c r="O11" s="210"/>
      <c r="P11" s="215" t="s">
        <v>20</v>
      </c>
      <c r="Q11" s="228"/>
      <c r="R11" s="202"/>
      <c r="S11" s="62"/>
    </row>
    <row r="12" spans="2:19" ht="14.45" customHeight="1">
      <c r="B12" s="31" t="s">
        <v>10</v>
      </c>
      <c r="C12" s="5">
        <v>0</v>
      </c>
      <c r="D12" s="32">
        <v>0.2</v>
      </c>
      <c r="E12" s="63">
        <f>D12*C12</f>
        <v>0</v>
      </c>
      <c r="F12" s="202"/>
      <c r="G12" s="32">
        <v>0.1</v>
      </c>
      <c r="H12" s="33">
        <f>G12*C12</f>
        <v>0</v>
      </c>
      <c r="I12" s="149"/>
      <c r="K12" s="124" t="s">
        <v>10</v>
      </c>
      <c r="L12" s="219" t="s">
        <v>20</v>
      </c>
      <c r="M12" s="219"/>
      <c r="N12" s="220"/>
      <c r="O12" s="210"/>
      <c r="P12" s="58">
        <v>0.1</v>
      </c>
      <c r="Q12" s="63" t="e">
        <f>P12*L12</f>
        <v>#VALUE!</v>
      </c>
      <c r="R12" s="202"/>
      <c r="S12" s="62"/>
    </row>
    <row r="13" spans="2:19" ht="14.45" customHeight="1">
      <c r="B13" s="31" t="s">
        <v>12</v>
      </c>
      <c r="C13" s="5">
        <v>0</v>
      </c>
      <c r="D13" s="32">
        <v>0.2</v>
      </c>
      <c r="E13" s="63">
        <f>D13*C13</f>
        <v>0</v>
      </c>
      <c r="F13" s="202"/>
      <c r="G13" s="32">
        <v>0.1</v>
      </c>
      <c r="H13" s="33">
        <f>G13*C13</f>
        <v>0</v>
      </c>
      <c r="I13" s="149"/>
      <c r="K13" s="125" t="s">
        <v>12</v>
      </c>
      <c r="L13" s="5">
        <v>0</v>
      </c>
      <c r="M13" s="32">
        <v>0.2</v>
      </c>
      <c r="N13" s="126">
        <f t="shared" ref="N13:N14" si="1">M13*L13</f>
        <v>0</v>
      </c>
      <c r="O13" s="210"/>
      <c r="P13" s="58">
        <v>0.1</v>
      </c>
      <c r="Q13" s="63">
        <f>P13*L13</f>
        <v>0</v>
      </c>
      <c r="R13" s="202"/>
      <c r="S13" s="62"/>
    </row>
    <row r="14" spans="2:19" ht="14.45" customHeight="1">
      <c r="B14" s="31" t="s">
        <v>14</v>
      </c>
      <c r="C14" s="5">
        <v>0</v>
      </c>
      <c r="D14" s="32">
        <v>0.1</v>
      </c>
      <c r="E14" s="63">
        <f>D14*C14</f>
        <v>0</v>
      </c>
      <c r="F14" s="202"/>
      <c r="G14" s="32">
        <v>0.1</v>
      </c>
      <c r="H14" s="33">
        <f>G14*C14</f>
        <v>0</v>
      </c>
      <c r="I14" s="149"/>
      <c r="K14" s="125" t="s">
        <v>14</v>
      </c>
      <c r="L14" s="5">
        <v>0</v>
      </c>
      <c r="M14" s="32">
        <v>0.2</v>
      </c>
      <c r="N14" s="126">
        <f t="shared" si="1"/>
        <v>0</v>
      </c>
      <c r="O14" s="210"/>
      <c r="P14" s="58">
        <v>0.1</v>
      </c>
      <c r="Q14" s="63">
        <f>P14*L14</f>
        <v>0</v>
      </c>
      <c r="R14" s="202"/>
      <c r="S14" s="62"/>
    </row>
    <row r="15" spans="2:19" ht="14.45" customHeight="1">
      <c r="B15" s="145"/>
      <c r="C15" s="146"/>
      <c r="D15" s="147"/>
      <c r="E15" s="64">
        <f>SUM(E10:E14)</f>
        <v>0</v>
      </c>
      <c r="F15" s="203"/>
      <c r="G15" s="48"/>
      <c r="H15" s="37">
        <f>SUM(H10:H14)</f>
        <v>0</v>
      </c>
      <c r="I15" s="150"/>
      <c r="K15" s="204"/>
      <c r="L15" s="205"/>
      <c r="M15" s="206"/>
      <c r="N15" s="130">
        <f>SUM(N13:N14)</f>
        <v>0</v>
      </c>
      <c r="O15" s="211"/>
      <c r="P15" s="77"/>
      <c r="Q15" s="64">
        <f>SUM(Q13:Q14)</f>
        <v>0</v>
      </c>
      <c r="R15" s="203"/>
      <c r="S15" s="62"/>
    </row>
    <row r="16" spans="2:19" ht="14.1" customHeight="1">
      <c r="F16" s="38"/>
      <c r="G16" s="38"/>
      <c r="H16" s="38"/>
      <c r="I16" s="38"/>
      <c r="K16" s="229" t="s">
        <v>54</v>
      </c>
      <c r="L16" s="230"/>
      <c r="M16" s="230"/>
      <c r="N16" s="230"/>
      <c r="O16" s="230"/>
      <c r="P16" s="230"/>
      <c r="Q16" s="230"/>
      <c r="R16" s="231"/>
      <c r="S16" s="62"/>
    </row>
    <row r="17" spans="2:19" ht="15.95" thickBot="1">
      <c r="K17" s="60"/>
      <c r="L17" s="59"/>
      <c r="M17" s="59"/>
      <c r="N17" s="59"/>
      <c r="O17" s="59"/>
      <c r="P17" s="59"/>
      <c r="Q17" s="59"/>
      <c r="R17" s="59"/>
      <c r="S17" s="59"/>
    </row>
    <row r="18" spans="2:19" ht="72.599999999999994">
      <c r="B18" s="131" t="s">
        <v>55</v>
      </c>
      <c r="C18" s="132" t="s">
        <v>3</v>
      </c>
      <c r="D18" s="133" t="s">
        <v>4</v>
      </c>
      <c r="E18" s="134" t="s">
        <v>5</v>
      </c>
      <c r="F18" s="87" t="s">
        <v>6</v>
      </c>
      <c r="G18" s="45" t="s">
        <v>50</v>
      </c>
      <c r="H18" s="46" t="s">
        <v>5</v>
      </c>
      <c r="I18" s="47" t="s">
        <v>53</v>
      </c>
      <c r="K18" s="88" t="s">
        <v>56</v>
      </c>
      <c r="L18" s="89" t="s">
        <v>3</v>
      </c>
      <c r="M18" s="90" t="s">
        <v>4</v>
      </c>
      <c r="N18" s="91" t="s">
        <v>5</v>
      </c>
      <c r="O18" s="89" t="s">
        <v>6</v>
      </c>
      <c r="P18" s="90" t="s">
        <v>50</v>
      </c>
      <c r="Q18" s="91" t="s">
        <v>5</v>
      </c>
      <c r="R18" s="92" t="s">
        <v>53</v>
      </c>
      <c r="S18" s="2"/>
    </row>
    <row r="19" spans="2:19" ht="14.45" customHeight="1">
      <c r="B19" s="123" t="s">
        <v>7</v>
      </c>
      <c r="C19" s="207" t="s">
        <v>20</v>
      </c>
      <c r="D19" s="207"/>
      <c r="E19" s="208"/>
      <c r="F19" s="216">
        <f>IF(AND(E24&lt;1.1,OR(C21&gt;0)),(1+ROUNDUP(E24,0)),(ROUNDUP(E24,0)))</f>
        <v>0</v>
      </c>
      <c r="G19" s="214" t="s">
        <v>20</v>
      </c>
      <c r="H19" s="215"/>
      <c r="I19" s="149">
        <v>2</v>
      </c>
      <c r="K19" s="76" t="s">
        <v>7</v>
      </c>
      <c r="L19" s="232" t="s">
        <v>20</v>
      </c>
      <c r="M19" s="233"/>
      <c r="N19" s="234"/>
      <c r="O19" s="235">
        <f>ROUNDUP(SUM(N24),0)</f>
        <v>0</v>
      </c>
      <c r="P19" s="120" t="s">
        <v>20</v>
      </c>
      <c r="Q19" s="67"/>
      <c r="R19" s="238">
        <v>2</v>
      </c>
      <c r="S19" s="61"/>
    </row>
    <row r="20" spans="2:19" ht="14.45" customHeight="1">
      <c r="B20" s="124" t="s">
        <v>9</v>
      </c>
      <c r="C20" s="219" t="s">
        <v>20</v>
      </c>
      <c r="D20" s="219"/>
      <c r="E20" s="220"/>
      <c r="F20" s="217"/>
      <c r="G20" s="214" t="s">
        <v>20</v>
      </c>
      <c r="H20" s="215"/>
      <c r="I20" s="149"/>
      <c r="K20" s="30" t="s">
        <v>9</v>
      </c>
      <c r="L20" s="142" t="s">
        <v>20</v>
      </c>
      <c r="M20" s="143"/>
      <c r="N20" s="239"/>
      <c r="O20" s="236"/>
      <c r="P20" s="58" t="s">
        <v>20</v>
      </c>
      <c r="Q20" s="32"/>
      <c r="R20" s="152"/>
      <c r="S20" s="62"/>
    </row>
    <row r="21" spans="2:19" ht="14.45" customHeight="1">
      <c r="B21" s="125" t="s">
        <v>10</v>
      </c>
      <c r="C21" s="5">
        <v>0</v>
      </c>
      <c r="D21" s="32">
        <v>0.5</v>
      </c>
      <c r="E21" s="126">
        <f t="shared" ref="E21:E23" si="2">D21*C21</f>
        <v>0</v>
      </c>
      <c r="F21" s="217"/>
      <c r="G21" s="32">
        <v>0.1</v>
      </c>
      <c r="H21" s="33">
        <f>G21*C21</f>
        <v>0</v>
      </c>
      <c r="I21" s="149"/>
      <c r="K21" s="30" t="s">
        <v>10</v>
      </c>
      <c r="L21" s="142" t="s">
        <v>20</v>
      </c>
      <c r="M21" s="143"/>
      <c r="N21" s="239"/>
      <c r="O21" s="236"/>
      <c r="P21" s="58">
        <v>0.1</v>
      </c>
      <c r="Q21" s="33" t="e">
        <f>P21*L21</f>
        <v>#VALUE!</v>
      </c>
      <c r="R21" s="152"/>
      <c r="S21" s="62"/>
    </row>
    <row r="22" spans="2:19" ht="14.45" customHeight="1">
      <c r="B22" s="125" t="s">
        <v>12</v>
      </c>
      <c r="C22" s="5">
        <v>0</v>
      </c>
      <c r="D22" s="32">
        <v>0.2</v>
      </c>
      <c r="E22" s="126">
        <f t="shared" si="2"/>
        <v>0</v>
      </c>
      <c r="F22" s="217"/>
      <c r="G22" s="32">
        <v>0.1</v>
      </c>
      <c r="H22" s="33">
        <f>G22*C22</f>
        <v>0</v>
      </c>
      <c r="I22" s="149"/>
      <c r="K22" s="31" t="s">
        <v>12</v>
      </c>
      <c r="L22" s="5">
        <v>0</v>
      </c>
      <c r="M22" s="32">
        <v>0.2</v>
      </c>
      <c r="N22" s="63">
        <f t="shared" ref="N22:N23" si="3">M22*L22</f>
        <v>0</v>
      </c>
      <c r="O22" s="236"/>
      <c r="P22" s="58">
        <v>0.1</v>
      </c>
      <c r="Q22" s="33">
        <f>P22*L22</f>
        <v>0</v>
      </c>
      <c r="R22" s="152"/>
      <c r="S22" s="62"/>
    </row>
    <row r="23" spans="2:19" ht="14.45" customHeight="1">
      <c r="B23" s="125" t="s">
        <v>14</v>
      </c>
      <c r="C23" s="5">
        <v>0</v>
      </c>
      <c r="D23" s="32">
        <v>0.2</v>
      </c>
      <c r="E23" s="126">
        <f t="shared" si="2"/>
        <v>0</v>
      </c>
      <c r="F23" s="217"/>
      <c r="G23" s="32">
        <v>0.1</v>
      </c>
      <c r="H23" s="33">
        <f>G23*C23</f>
        <v>0</v>
      </c>
      <c r="I23" s="149"/>
      <c r="K23" s="31" t="s">
        <v>14</v>
      </c>
      <c r="L23" s="5">
        <v>0</v>
      </c>
      <c r="M23" s="32">
        <v>0.2</v>
      </c>
      <c r="N23" s="63">
        <f t="shared" si="3"/>
        <v>0</v>
      </c>
      <c r="O23" s="236"/>
      <c r="P23" s="58">
        <v>0.1</v>
      </c>
      <c r="Q23" s="33">
        <f>P23*L23</f>
        <v>0</v>
      </c>
      <c r="R23" s="152"/>
      <c r="S23" s="62"/>
    </row>
    <row r="24" spans="2:19" ht="14.1" customHeight="1">
      <c r="B24" s="127"/>
      <c r="C24" s="128"/>
      <c r="D24" s="129"/>
      <c r="E24" s="130">
        <f>SUM(E19:E23)</f>
        <v>0</v>
      </c>
      <c r="F24" s="218"/>
      <c r="G24" s="48"/>
      <c r="H24" s="37">
        <f>SUM(H21:H23)</f>
        <v>0</v>
      </c>
      <c r="I24" s="150"/>
      <c r="K24" s="112"/>
      <c r="L24" s="110"/>
      <c r="M24" s="111"/>
      <c r="N24" s="63">
        <f>SUM(N22:N23)</f>
        <v>0</v>
      </c>
      <c r="O24" s="237"/>
      <c r="P24" s="77"/>
      <c r="Q24" s="37">
        <f>SUM(Q22:Q23)</f>
        <v>0</v>
      </c>
      <c r="R24" s="153"/>
      <c r="S24" s="62"/>
    </row>
    <row r="25" spans="2:19" ht="13.5" customHeight="1">
      <c r="B25" s="221" t="s">
        <v>57</v>
      </c>
      <c r="C25" s="222"/>
      <c r="D25" s="222"/>
      <c r="E25" s="222"/>
      <c r="F25" s="222"/>
      <c r="G25" s="222"/>
      <c r="H25" s="222"/>
      <c r="I25" s="223"/>
      <c r="K25" s="221" t="s">
        <v>58</v>
      </c>
      <c r="L25" s="240"/>
      <c r="M25" s="240"/>
      <c r="N25" s="240"/>
      <c r="O25" s="240"/>
      <c r="P25" s="240"/>
      <c r="Q25" s="240"/>
      <c r="R25" s="241"/>
      <c r="S25" s="62"/>
    </row>
    <row r="26" spans="2:19">
      <c r="M26" s="4"/>
      <c r="N26" s="3"/>
      <c r="Q26" s="2"/>
      <c r="R26" s="2"/>
    </row>
    <row r="27" spans="2:19" ht="72.95" customHeight="1">
      <c r="B27" s="131" t="s">
        <v>59</v>
      </c>
      <c r="C27" s="132" t="s">
        <v>3</v>
      </c>
      <c r="D27" s="133" t="s">
        <v>4</v>
      </c>
      <c r="E27" s="134" t="s">
        <v>5</v>
      </c>
      <c r="F27" s="87" t="s">
        <v>6</v>
      </c>
      <c r="G27" s="45" t="s">
        <v>50</v>
      </c>
      <c r="H27" s="46" t="s">
        <v>5</v>
      </c>
      <c r="I27" s="47" t="s">
        <v>53</v>
      </c>
      <c r="K27" s="88" t="s">
        <v>60</v>
      </c>
      <c r="L27" s="89" t="s">
        <v>3</v>
      </c>
      <c r="M27" s="90" t="s">
        <v>4</v>
      </c>
      <c r="N27" s="91" t="s">
        <v>5</v>
      </c>
      <c r="O27" s="89" t="s">
        <v>6</v>
      </c>
      <c r="P27" s="90" t="s">
        <v>50</v>
      </c>
      <c r="Q27" s="91" t="s">
        <v>5</v>
      </c>
      <c r="R27" s="92" t="s">
        <v>53</v>
      </c>
    </row>
    <row r="28" spans="2:19" ht="23.45" customHeight="1">
      <c r="B28" s="123" t="s">
        <v>7</v>
      </c>
      <c r="C28" s="224" t="s">
        <v>20</v>
      </c>
      <c r="D28" s="225"/>
      <c r="E28" s="226"/>
      <c r="F28" s="216">
        <f>IF(AND(E33&lt;1.1,OR(C30&gt;0)),(1+ROUNDUP(E33,0)),(ROUNDUP(E33,0)))</f>
        <v>0</v>
      </c>
      <c r="G28" s="214" t="s">
        <v>20</v>
      </c>
      <c r="H28" s="215"/>
      <c r="I28" s="149">
        <v>2</v>
      </c>
      <c r="K28" s="76" t="s">
        <v>7</v>
      </c>
      <c r="L28" s="232" t="s">
        <v>20</v>
      </c>
      <c r="M28" s="233"/>
      <c r="N28" s="234"/>
      <c r="O28" s="235">
        <f>ROUNDUP(SUM(N33),0)</f>
        <v>0</v>
      </c>
      <c r="P28" s="120" t="s">
        <v>20</v>
      </c>
      <c r="Q28" s="67"/>
      <c r="R28" s="238">
        <v>2</v>
      </c>
    </row>
    <row r="29" spans="2:19" ht="14.45" customHeight="1">
      <c r="B29" s="124" t="s">
        <v>9</v>
      </c>
      <c r="C29" s="142" t="s">
        <v>20</v>
      </c>
      <c r="D29" s="143"/>
      <c r="E29" s="227"/>
      <c r="F29" s="217"/>
      <c r="G29" s="214" t="s">
        <v>20</v>
      </c>
      <c r="H29" s="215"/>
      <c r="I29" s="149"/>
      <c r="K29" s="30" t="s">
        <v>9</v>
      </c>
      <c r="L29" s="142" t="s">
        <v>20</v>
      </c>
      <c r="M29" s="143"/>
      <c r="N29" s="239"/>
      <c r="O29" s="236"/>
      <c r="P29" s="58" t="s">
        <v>20</v>
      </c>
      <c r="Q29" s="32"/>
      <c r="R29" s="152"/>
    </row>
    <row r="30" spans="2:19" ht="14.45" customHeight="1">
      <c r="B30" s="125" t="s">
        <v>10</v>
      </c>
      <c r="C30" s="5">
        <v>0</v>
      </c>
      <c r="D30" s="32">
        <v>0.5</v>
      </c>
      <c r="E30" s="126">
        <f t="shared" ref="E30:E32" si="4">D30*C30</f>
        <v>0</v>
      </c>
      <c r="F30" s="217"/>
      <c r="G30" s="32">
        <v>0.1</v>
      </c>
      <c r="H30" s="33">
        <f>G30*C30</f>
        <v>0</v>
      </c>
      <c r="I30" s="149"/>
      <c r="K30" s="31" t="s">
        <v>10</v>
      </c>
      <c r="L30" s="5">
        <v>0</v>
      </c>
      <c r="M30" s="32">
        <v>0.5</v>
      </c>
      <c r="N30" s="63">
        <f t="shared" ref="N30:N32" si="5">M30*L30</f>
        <v>0</v>
      </c>
      <c r="O30" s="236"/>
      <c r="P30" s="58">
        <v>0.1</v>
      </c>
      <c r="Q30" s="33">
        <f>P30*L30</f>
        <v>0</v>
      </c>
      <c r="R30" s="152"/>
    </row>
    <row r="31" spans="2:19" ht="14.1" customHeight="1">
      <c r="B31" s="125" t="s">
        <v>12</v>
      </c>
      <c r="C31" s="5">
        <v>0</v>
      </c>
      <c r="D31" s="32">
        <v>0.2</v>
      </c>
      <c r="E31" s="126">
        <f t="shared" si="4"/>
        <v>0</v>
      </c>
      <c r="F31" s="217"/>
      <c r="G31" s="32">
        <v>0.1</v>
      </c>
      <c r="H31" s="33">
        <f>G31*C31</f>
        <v>0</v>
      </c>
      <c r="I31" s="149"/>
      <c r="K31" s="31" t="s">
        <v>12</v>
      </c>
      <c r="L31" s="5">
        <v>0</v>
      </c>
      <c r="M31" s="32">
        <v>0.2</v>
      </c>
      <c r="N31" s="63">
        <f t="shared" si="5"/>
        <v>0</v>
      </c>
      <c r="O31" s="236"/>
      <c r="P31" s="58">
        <v>0.1</v>
      </c>
      <c r="Q31" s="33">
        <f>P31*L31</f>
        <v>0</v>
      </c>
      <c r="R31" s="152"/>
    </row>
    <row r="32" spans="2:19" ht="14.45" customHeight="1">
      <c r="B32" s="125" t="s">
        <v>14</v>
      </c>
      <c r="C32" s="5">
        <v>0</v>
      </c>
      <c r="D32" s="32">
        <v>0.2</v>
      </c>
      <c r="E32" s="126">
        <f t="shared" si="4"/>
        <v>0</v>
      </c>
      <c r="F32" s="217"/>
      <c r="G32" s="32">
        <v>0.1</v>
      </c>
      <c r="H32" s="33">
        <f>G32*C32</f>
        <v>0</v>
      </c>
      <c r="I32" s="149"/>
      <c r="K32" s="31" t="s">
        <v>14</v>
      </c>
      <c r="L32" s="5">
        <v>0</v>
      </c>
      <c r="M32" s="32">
        <v>0.2</v>
      </c>
      <c r="N32" s="63">
        <f t="shared" si="5"/>
        <v>0</v>
      </c>
      <c r="O32" s="236"/>
      <c r="P32" s="58">
        <v>0.1</v>
      </c>
      <c r="Q32" s="33">
        <f>P32*L32</f>
        <v>0</v>
      </c>
      <c r="R32" s="152"/>
    </row>
    <row r="33" spans="2:18" ht="14.1" customHeight="1">
      <c r="B33" s="127"/>
      <c r="C33" s="128"/>
      <c r="D33" s="129"/>
      <c r="E33" s="130">
        <f>SUM(E28:E32)</f>
        <v>0</v>
      </c>
      <c r="F33" s="218"/>
      <c r="G33" s="48"/>
      <c r="H33" s="37">
        <f>SUM(H30:H32)</f>
        <v>0</v>
      </c>
      <c r="I33" s="150"/>
      <c r="K33" s="34"/>
      <c r="L33" s="35"/>
      <c r="M33" s="36"/>
      <c r="N33" s="64">
        <f>SUM(N28:N32)</f>
        <v>0</v>
      </c>
      <c r="O33" s="237"/>
      <c r="P33" s="77"/>
      <c r="Q33" s="37">
        <f>SUM(Q31:Q32)</f>
        <v>0</v>
      </c>
      <c r="R33" s="153"/>
    </row>
    <row r="40" spans="2:18" ht="14.1" customHeight="1"/>
    <row r="49" ht="14.1" customHeight="1"/>
  </sheetData>
  <sheetProtection algorithmName="SHA-512" hashValue="YtXW7FGGSM5MdXqmrc5RMMqdjoDT3AR6QDvPDrwlbUL0LVY82xdHrEpWYOZRPG3QD8zsc6Sl0S0lxJBkaIiw/Q==" saltValue="CRgc9mOUOtcPrCi6EKeuUg==" spinCount="100000" sheet="1" objects="1" scenarios="1"/>
  <mergeCells count="36">
    <mergeCell ref="L19:N19"/>
    <mergeCell ref="O19:O24"/>
    <mergeCell ref="R19:R24"/>
    <mergeCell ref="L20:N20"/>
    <mergeCell ref="L29:N29"/>
    <mergeCell ref="O28:O33"/>
    <mergeCell ref="R28:R33"/>
    <mergeCell ref="L21:N21"/>
    <mergeCell ref="K25:R25"/>
    <mergeCell ref="L28:N28"/>
    <mergeCell ref="R10:R15"/>
    <mergeCell ref="L11:N11"/>
    <mergeCell ref="P11:Q11"/>
    <mergeCell ref="L12:N12"/>
    <mergeCell ref="K16:R16"/>
    <mergeCell ref="B25:I25"/>
    <mergeCell ref="C28:E28"/>
    <mergeCell ref="F28:F33"/>
    <mergeCell ref="G28:H28"/>
    <mergeCell ref="I28:I33"/>
    <mergeCell ref="C29:E29"/>
    <mergeCell ref="G29:H29"/>
    <mergeCell ref="G19:H19"/>
    <mergeCell ref="I19:I24"/>
    <mergeCell ref="G20:H20"/>
    <mergeCell ref="C19:E19"/>
    <mergeCell ref="F19:F24"/>
    <mergeCell ref="C20:E20"/>
    <mergeCell ref="I10:I15"/>
    <mergeCell ref="B15:D15"/>
    <mergeCell ref="F10:F15"/>
    <mergeCell ref="K15:M15"/>
    <mergeCell ref="B1:Q1"/>
    <mergeCell ref="L10:N10"/>
    <mergeCell ref="O10:O15"/>
    <mergeCell ref="P10:Q10"/>
  </mergeCells>
  <pageMargins left="0.7" right="0.7" top="0.75" bottom="0.75" header="0.3" footer="0.3"/>
  <pageSetup scale="71"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31473-0C78-4D66-A203-F20E45756960}">
  <sheetPr>
    <pageSetUpPr fitToPage="1"/>
  </sheetPr>
  <dimension ref="B1:L31"/>
  <sheetViews>
    <sheetView zoomScaleNormal="100" workbookViewId="0">
      <selection activeCell="P25" sqref="P25"/>
    </sheetView>
  </sheetViews>
  <sheetFormatPr defaultRowHeight="14.45"/>
  <cols>
    <col min="1" max="1" width="2.85546875" customWidth="1"/>
    <col min="2" max="2" width="29.42578125" customWidth="1"/>
    <col min="3" max="3" width="8.28515625" style="2" customWidth="1"/>
    <col min="4" max="4" width="8.28515625" style="4" customWidth="1"/>
    <col min="5" max="5" width="8.28515625" style="3" customWidth="1"/>
    <col min="6" max="6" width="14.42578125" style="2" bestFit="1" customWidth="1"/>
    <col min="7" max="7" width="4.140625" customWidth="1"/>
    <col min="8" max="8" width="29.42578125" customWidth="1"/>
    <col min="9" max="11" width="8.28515625" style="2" customWidth="1"/>
    <col min="12" max="12" width="16.85546875" customWidth="1"/>
  </cols>
  <sheetData>
    <row r="1" spans="2:12" ht="28.5">
      <c r="B1" s="148" t="s">
        <v>61</v>
      </c>
      <c r="C1" s="148"/>
      <c r="D1" s="148"/>
      <c r="E1" s="148"/>
      <c r="F1" s="148"/>
      <c r="G1" s="148"/>
      <c r="H1" s="148"/>
      <c r="I1" s="148"/>
      <c r="J1" s="148"/>
      <c r="K1" s="148"/>
      <c r="L1" s="148"/>
    </row>
    <row r="3" spans="2:12" s="1" customFormat="1" ht="14.45" customHeight="1">
      <c r="B3" s="23"/>
      <c r="D3" s="117"/>
      <c r="E3" s="118"/>
      <c r="F3" s="118"/>
      <c r="G3" s="119" t="s">
        <v>62</v>
      </c>
      <c r="H3" s="118"/>
    </row>
    <row r="4" spans="2:12" ht="14.45" customHeight="1">
      <c r="B4" s="6"/>
      <c r="C4" s="6"/>
      <c r="D4" s="6"/>
      <c r="E4"/>
    </row>
    <row r="5" spans="2:12" ht="21">
      <c r="B5" s="116" t="s">
        <v>8</v>
      </c>
      <c r="C5" t="s">
        <v>11</v>
      </c>
      <c r="D5" s="114"/>
    </row>
    <row r="6" spans="2:12" ht="14.45" customHeight="1">
      <c r="B6" s="114"/>
      <c r="C6" t="s">
        <v>63</v>
      </c>
      <c r="D6" s="114"/>
    </row>
    <row r="7" spans="2:12" ht="14.45" customHeight="1">
      <c r="C7" t="s">
        <v>48</v>
      </c>
      <c r="D7"/>
    </row>
    <row r="8" spans="2:12" ht="15" thickBot="1">
      <c r="C8" s="3"/>
    </row>
    <row r="9" spans="2:12" ht="63.75" customHeight="1">
      <c r="B9" s="52" t="s">
        <v>64</v>
      </c>
      <c r="C9" s="53" t="s">
        <v>3</v>
      </c>
      <c r="D9" s="54" t="s">
        <v>4</v>
      </c>
      <c r="E9" s="55" t="s">
        <v>5</v>
      </c>
      <c r="F9" s="56" t="s">
        <v>6</v>
      </c>
      <c r="H9" s="25" t="s">
        <v>65</v>
      </c>
      <c r="I9" s="26" t="s">
        <v>3</v>
      </c>
      <c r="J9" s="27" t="s">
        <v>4</v>
      </c>
      <c r="K9" s="28" t="s">
        <v>5</v>
      </c>
      <c r="L9" s="29" t="s">
        <v>6</v>
      </c>
    </row>
    <row r="10" spans="2:12" ht="14.45" customHeight="1">
      <c r="B10" s="31" t="s">
        <v>7</v>
      </c>
      <c r="C10" s="5">
        <v>0</v>
      </c>
      <c r="D10" s="32">
        <v>0.2</v>
      </c>
      <c r="E10" s="33">
        <f>D10*C10</f>
        <v>0</v>
      </c>
      <c r="F10" s="149">
        <f>IF(AND(E15&lt;1.1,OR(C10&gt;0,C11&gt;0,)),(2+ROUNDUP(E15,0)),IF(AND(E15&lt;1.1,OR(C12&gt;0)),(1+ROUNDUP(E15,0)),(ROUNDUP(E15,0))))</f>
        <v>0</v>
      </c>
      <c r="H10" s="30" t="s">
        <v>14</v>
      </c>
      <c r="I10" s="219" t="s">
        <v>20</v>
      </c>
      <c r="J10" s="219"/>
      <c r="K10" s="219"/>
      <c r="L10" s="154">
        <f>ROUNDUP(K15,0)</f>
        <v>0</v>
      </c>
    </row>
    <row r="11" spans="2:12" ht="14.45" customHeight="1">
      <c r="B11" s="31" t="s">
        <v>9</v>
      </c>
      <c r="C11" s="5">
        <v>0</v>
      </c>
      <c r="D11" s="32">
        <v>0.2</v>
      </c>
      <c r="E11" s="33">
        <f t="shared" ref="E11" si="0">D11*C11</f>
        <v>0</v>
      </c>
      <c r="F11" s="149"/>
      <c r="H11" s="30" t="s">
        <v>9</v>
      </c>
      <c r="I11" s="219" t="s">
        <v>20</v>
      </c>
      <c r="J11" s="219"/>
      <c r="K11" s="219"/>
      <c r="L11" s="155"/>
    </row>
    <row r="12" spans="2:12" ht="14.45" customHeight="1">
      <c r="B12" s="31" t="s">
        <v>10</v>
      </c>
      <c r="C12" s="5">
        <v>0</v>
      </c>
      <c r="D12" s="32">
        <v>0.2</v>
      </c>
      <c r="E12" s="33">
        <f>D12*C12</f>
        <v>0</v>
      </c>
      <c r="F12" s="149"/>
      <c r="H12" s="30" t="s">
        <v>10</v>
      </c>
      <c r="I12" s="219" t="s">
        <v>20</v>
      </c>
      <c r="J12" s="219"/>
      <c r="K12" s="219"/>
      <c r="L12" s="155"/>
    </row>
    <row r="13" spans="2:12" ht="14.45" customHeight="1">
      <c r="B13" s="31" t="s">
        <v>12</v>
      </c>
      <c r="C13" s="5">
        <v>0</v>
      </c>
      <c r="D13" s="32">
        <v>0.14285714285714285</v>
      </c>
      <c r="E13" s="33">
        <f>D13*C13</f>
        <v>0</v>
      </c>
      <c r="F13" s="149"/>
      <c r="H13" s="31" t="s">
        <v>12</v>
      </c>
      <c r="I13" s="5">
        <v>0</v>
      </c>
      <c r="J13" s="32">
        <v>0.14285714285714285</v>
      </c>
      <c r="K13" s="33">
        <f>J13*I13</f>
        <v>0</v>
      </c>
      <c r="L13" s="155"/>
    </row>
    <row r="14" spans="2:12" ht="14.45" customHeight="1">
      <c r="B14" s="31" t="s">
        <v>14</v>
      </c>
      <c r="C14" s="5">
        <v>0</v>
      </c>
      <c r="D14" s="32">
        <v>0.14285714285714285</v>
      </c>
      <c r="E14" s="33">
        <f>D14*C14</f>
        <v>0</v>
      </c>
      <c r="F14" s="149"/>
      <c r="H14" s="31" t="s">
        <v>14</v>
      </c>
      <c r="I14" s="5">
        <v>0</v>
      </c>
      <c r="J14" s="32">
        <v>0.14285714285714285</v>
      </c>
      <c r="K14" s="33">
        <f>J14*I14</f>
        <v>0</v>
      </c>
      <c r="L14" s="155"/>
    </row>
    <row r="15" spans="2:12" ht="14.45" customHeight="1" thickBot="1">
      <c r="B15" s="145"/>
      <c r="C15" s="146"/>
      <c r="D15" s="147"/>
      <c r="E15" s="37">
        <f>SUM(E10:E14)</f>
        <v>0</v>
      </c>
      <c r="F15" s="150"/>
      <c r="H15" s="145"/>
      <c r="I15" s="146"/>
      <c r="J15" s="147"/>
      <c r="K15" s="37">
        <f>SUM(K10:K14)</f>
        <v>0</v>
      </c>
      <c r="L15" s="156"/>
    </row>
    <row r="16" spans="2:12" ht="26.45" thickBot="1">
      <c r="F16" s="38"/>
      <c r="H16" s="2"/>
      <c r="K16" s="3"/>
      <c r="L16" s="113"/>
    </row>
    <row r="17" spans="2:12" ht="29.1">
      <c r="B17" s="52" t="s">
        <v>66</v>
      </c>
      <c r="C17" s="53" t="s">
        <v>3</v>
      </c>
      <c r="D17" s="54" t="s">
        <v>4</v>
      </c>
      <c r="E17" s="55" t="s">
        <v>5</v>
      </c>
      <c r="F17" s="56" t="s">
        <v>6</v>
      </c>
      <c r="H17" s="43" t="s">
        <v>67</v>
      </c>
      <c r="I17" s="44" t="s">
        <v>3</v>
      </c>
      <c r="J17" s="45" t="s">
        <v>4</v>
      </c>
      <c r="K17" s="46" t="s">
        <v>5</v>
      </c>
      <c r="L17" s="47" t="s">
        <v>6</v>
      </c>
    </row>
    <row r="18" spans="2:12" ht="14.45" customHeight="1">
      <c r="B18" s="30" t="s">
        <v>7</v>
      </c>
      <c r="C18" s="219" t="s">
        <v>20</v>
      </c>
      <c r="D18" s="219"/>
      <c r="E18" s="219"/>
      <c r="F18" s="151">
        <f>IF(AND(E23&lt;1.1,OR(C20&gt;0)),(1+ROUNDUP(E23,0)),(ROUNDUP(E23,0)))</f>
        <v>0</v>
      </c>
      <c r="H18" s="30" t="s">
        <v>14</v>
      </c>
      <c r="I18" s="142" t="s">
        <v>20</v>
      </c>
      <c r="J18" s="143"/>
      <c r="K18" s="144"/>
      <c r="L18" s="160">
        <f>IF(AND(K23&gt;0,K23&lt;1.1),(1+ROUNDUP(K23,0)),ROUNDUP(K23,0))</f>
        <v>0</v>
      </c>
    </row>
    <row r="19" spans="2:12" ht="14.45" customHeight="1">
      <c r="B19" s="30" t="s">
        <v>9</v>
      </c>
      <c r="C19" s="219" t="s">
        <v>20</v>
      </c>
      <c r="D19" s="219"/>
      <c r="E19" s="219"/>
      <c r="F19" s="152"/>
      <c r="H19" s="30" t="s">
        <v>9</v>
      </c>
      <c r="I19" s="142" t="s">
        <v>20</v>
      </c>
      <c r="J19" s="143"/>
      <c r="K19" s="144"/>
      <c r="L19" s="155"/>
    </row>
    <row r="20" spans="2:12" ht="14.45" customHeight="1">
      <c r="B20" s="31" t="s">
        <v>10</v>
      </c>
      <c r="C20" s="5">
        <v>0</v>
      </c>
      <c r="D20" s="32">
        <v>0.2</v>
      </c>
      <c r="E20" s="33">
        <f t="shared" ref="E20:E22" si="1">D20*C20</f>
        <v>0</v>
      </c>
      <c r="F20" s="152"/>
      <c r="H20" s="30" t="s">
        <v>10</v>
      </c>
      <c r="I20" s="142" t="s">
        <v>20</v>
      </c>
      <c r="J20" s="143"/>
      <c r="K20" s="144"/>
      <c r="L20" s="155"/>
    </row>
    <row r="21" spans="2:12" ht="14.45" customHeight="1">
      <c r="B21" s="31" t="s">
        <v>12</v>
      </c>
      <c r="C21" s="5">
        <v>0</v>
      </c>
      <c r="D21" s="32">
        <v>0.14285714285714285</v>
      </c>
      <c r="E21" s="33">
        <f t="shared" si="1"/>
        <v>0</v>
      </c>
      <c r="F21" s="152"/>
      <c r="H21" s="31" t="s">
        <v>12</v>
      </c>
      <c r="I21" s="5">
        <v>0</v>
      </c>
      <c r="J21" s="32">
        <v>0.14285714285714285</v>
      </c>
      <c r="K21" s="33">
        <f t="shared" ref="K21:K22" si="2">J21*I21</f>
        <v>0</v>
      </c>
      <c r="L21" s="155"/>
    </row>
    <row r="22" spans="2:12" ht="14.45" customHeight="1">
      <c r="B22" s="31" t="s">
        <v>14</v>
      </c>
      <c r="C22" s="5">
        <v>0</v>
      </c>
      <c r="D22" s="32">
        <v>0.14285714285714285</v>
      </c>
      <c r="E22" s="33">
        <f t="shared" si="1"/>
        <v>0</v>
      </c>
      <c r="F22" s="152"/>
      <c r="H22" s="31" t="s">
        <v>14</v>
      </c>
      <c r="I22" s="5">
        <v>0</v>
      </c>
      <c r="J22" s="32">
        <v>0.14285714285714285</v>
      </c>
      <c r="K22" s="33">
        <f t="shared" si="2"/>
        <v>0</v>
      </c>
      <c r="L22" s="155"/>
    </row>
    <row r="23" spans="2:12" ht="14.45" customHeight="1" thickBot="1">
      <c r="B23" s="145"/>
      <c r="C23" s="146"/>
      <c r="D23" s="147"/>
      <c r="E23" s="37">
        <f>SUM(E18:E22)</f>
        <v>0</v>
      </c>
      <c r="F23" s="153"/>
      <c r="H23" s="49"/>
      <c r="I23" s="50"/>
      <c r="J23" s="51"/>
      <c r="K23" s="37">
        <f>SUM(K18:K22)</f>
        <v>0</v>
      </c>
      <c r="L23" s="156"/>
    </row>
    <row r="25" spans="2:12" ht="29.1">
      <c r="B25" s="136" t="s">
        <v>68</v>
      </c>
      <c r="C25" s="137" t="s">
        <v>3</v>
      </c>
      <c r="D25" s="138" t="s">
        <v>4</v>
      </c>
      <c r="E25" s="139" t="s">
        <v>5</v>
      </c>
      <c r="F25" s="140" t="s">
        <v>6</v>
      </c>
      <c r="H25" s="57" t="s">
        <v>69</v>
      </c>
      <c r="I25" s="44" t="s">
        <v>3</v>
      </c>
      <c r="J25" s="45" t="s">
        <v>4</v>
      </c>
      <c r="K25" s="46" t="s">
        <v>5</v>
      </c>
      <c r="L25" s="47" t="s">
        <v>6</v>
      </c>
    </row>
    <row r="26" spans="2:12" ht="14.45" customHeight="1">
      <c r="B26" s="124" t="s">
        <v>7</v>
      </c>
      <c r="C26" s="219" t="s">
        <v>20</v>
      </c>
      <c r="D26" s="219"/>
      <c r="E26" s="219"/>
      <c r="F26" s="242">
        <f>ROUNDUP(E31,0)</f>
        <v>0</v>
      </c>
      <c r="H26" s="30" t="s">
        <v>14</v>
      </c>
      <c r="I26" s="142" t="s">
        <v>20</v>
      </c>
      <c r="J26" s="143"/>
      <c r="K26" s="144"/>
      <c r="L26" s="160">
        <f>IF(AND(K31&gt;0,K31&lt;1.1),(1+ROUNDUP(K31,0)),ROUNDUP(K31,0))</f>
        <v>0</v>
      </c>
    </row>
    <row r="27" spans="2:12" ht="15.6" customHeight="1">
      <c r="B27" s="124" t="s">
        <v>9</v>
      </c>
      <c r="C27" s="219" t="s">
        <v>20</v>
      </c>
      <c r="D27" s="219"/>
      <c r="E27" s="219"/>
      <c r="F27" s="243"/>
      <c r="H27" s="30" t="s">
        <v>9</v>
      </c>
      <c r="I27" s="142" t="s">
        <v>20</v>
      </c>
      <c r="J27" s="143"/>
      <c r="K27" s="144"/>
      <c r="L27" s="155"/>
    </row>
    <row r="28" spans="2:12" ht="14.45" customHeight="1">
      <c r="B28" s="125" t="s">
        <v>10</v>
      </c>
      <c r="C28" s="219" t="s">
        <v>20</v>
      </c>
      <c r="D28" s="219"/>
      <c r="E28" s="219"/>
      <c r="F28" s="243"/>
      <c r="H28" s="30" t="s">
        <v>10</v>
      </c>
      <c r="I28" s="142" t="s">
        <v>20</v>
      </c>
      <c r="J28" s="143"/>
      <c r="K28" s="144"/>
      <c r="L28" s="155"/>
    </row>
    <row r="29" spans="2:12" ht="14.45" customHeight="1">
      <c r="B29" s="125" t="s">
        <v>12</v>
      </c>
      <c r="C29" s="5">
        <v>0</v>
      </c>
      <c r="D29" s="32">
        <v>0.14285714285714285</v>
      </c>
      <c r="E29" s="33">
        <f t="shared" ref="E29:E30" si="3">D29*C29</f>
        <v>0</v>
      </c>
      <c r="F29" s="243"/>
      <c r="H29" s="31" t="s">
        <v>12</v>
      </c>
      <c r="I29" s="5">
        <v>0</v>
      </c>
      <c r="J29" s="32">
        <v>0.2</v>
      </c>
      <c r="K29" s="33">
        <f t="shared" ref="K29:K30" si="4">J29*I29</f>
        <v>0</v>
      </c>
      <c r="L29" s="155"/>
    </row>
    <row r="30" spans="2:12" ht="14.45" customHeight="1">
      <c r="B30" s="125" t="s">
        <v>14</v>
      </c>
      <c r="C30" s="5">
        <v>0</v>
      </c>
      <c r="D30" s="32">
        <v>0.14285714285714285</v>
      </c>
      <c r="E30" s="33">
        <f t="shared" si="3"/>
        <v>0</v>
      </c>
      <c r="F30" s="243"/>
      <c r="H30" s="31" t="s">
        <v>14</v>
      </c>
      <c r="I30" s="5">
        <v>0</v>
      </c>
      <c r="J30" s="32">
        <v>0.2</v>
      </c>
      <c r="K30" s="33">
        <f t="shared" si="4"/>
        <v>0</v>
      </c>
      <c r="L30" s="155"/>
    </row>
    <row r="31" spans="2:12" ht="15" customHeight="1">
      <c r="B31" s="204"/>
      <c r="C31" s="205"/>
      <c r="D31" s="206"/>
      <c r="E31" s="141">
        <f>SUM(E26:E30)</f>
        <v>0</v>
      </c>
      <c r="F31" s="244"/>
      <c r="H31" s="34"/>
      <c r="I31" s="35"/>
      <c r="J31" s="36"/>
      <c r="K31" s="37">
        <f>SUM(K26:K30)</f>
        <v>0</v>
      </c>
      <c r="L31" s="156"/>
    </row>
  </sheetData>
  <sheetProtection algorithmName="SHA-512" hashValue="2XFWka9CqStrblzhDPL17Po8B4sNbE+/O7NJb8kuS9HwEavCKngn2e5oSvxWduLbpTLy8Bme8zcOs6RJEINyyg==" saltValue="qofkxMBcIkeZaY25clcX0A==" spinCount="100000" sheet="1" objects="1" scenarios="1"/>
  <mergeCells count="25">
    <mergeCell ref="I28:K28"/>
    <mergeCell ref="L18:L23"/>
    <mergeCell ref="L26:L31"/>
    <mergeCell ref="I18:K18"/>
    <mergeCell ref="I19:K19"/>
    <mergeCell ref="I20:K20"/>
    <mergeCell ref="I26:K26"/>
    <mergeCell ref="I27:K27"/>
    <mergeCell ref="C26:E26"/>
    <mergeCell ref="F26:F31"/>
    <mergeCell ref="C27:E27"/>
    <mergeCell ref="B31:D31"/>
    <mergeCell ref="C28:E28"/>
    <mergeCell ref="F18:F23"/>
    <mergeCell ref="B23:D23"/>
    <mergeCell ref="C18:E18"/>
    <mergeCell ref="C19:E19"/>
    <mergeCell ref="B1:L1"/>
    <mergeCell ref="L10:L15"/>
    <mergeCell ref="H15:J15"/>
    <mergeCell ref="I10:K10"/>
    <mergeCell ref="I11:K11"/>
    <mergeCell ref="I12:K12"/>
    <mergeCell ref="F10:F15"/>
    <mergeCell ref="B15:D15"/>
  </mergeCells>
  <pageMargins left="0.7" right="0.7" top="0.75" bottom="0.75" header="0.3" footer="0.3"/>
  <pageSetup scale="71" orientation="portrait"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D510BC65B073408F2AEB00DC1D778B" ma:contentTypeVersion="22" ma:contentTypeDescription="Create a new document." ma:contentTypeScope="" ma:versionID="4ccbf55ace7e7973432392fda72b7522">
  <xsd:schema xmlns:xsd="http://www.w3.org/2001/XMLSchema" xmlns:xs="http://www.w3.org/2001/XMLSchema" xmlns:p="http://schemas.microsoft.com/office/2006/metadata/properties" xmlns:ns2="391a49e7-9855-4998-9008-8e37f5cec74f" xmlns:ns3="d90f6d8f-98f8-440f-a05c-cd6c4a6a2d30" targetNamespace="http://schemas.microsoft.com/office/2006/metadata/properties" ma:root="true" ma:fieldsID="504060861b7018d0af6fdbeb7d7051e7" ns2:_="" ns3:_="">
    <xsd:import namespace="391a49e7-9855-4998-9008-8e37f5cec74f"/>
    <xsd:import namespace="d90f6d8f-98f8-440f-a05c-cd6c4a6a2d30"/>
    <xsd:element name="properties">
      <xsd:complexType>
        <xsd:sequence>
          <xsd:element name="documentManagement">
            <xsd:complexType>
              <xsd:all>
                <xsd:element ref="ns2:Project" minOccurs="0"/>
                <xsd:element ref="ns2:n235e24709de4aeda0f8eb7234963100" minOccurs="0"/>
                <xsd:element ref="ns3:TaxCatchAll" minOccurs="0"/>
                <xsd:element ref="ns2:lc834022d1cc41e99f9233f528e097c0"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1a49e7-9855-4998-9008-8e37f5cec74f" elementFormDefault="qualified">
    <xsd:import namespace="http://schemas.microsoft.com/office/2006/documentManagement/types"/>
    <xsd:import namespace="http://schemas.microsoft.com/office/infopath/2007/PartnerControls"/>
    <xsd:element name="Project" ma:index="3" nillable="true" ma:displayName="Project" ma:format="Dropdown" ma:internalName="Project">
      <xsd:simpleType>
        <xsd:restriction base="dms:Choice">
          <xsd:enumeration value="Current Safe Guide"/>
          <xsd:enumeration value="Past Safe Guide"/>
          <xsd:enumeration value="Current Forms"/>
          <xsd:enumeration value="Past Forms"/>
          <xsd:enumeration value="SurveyMonkey Apply"/>
          <xsd:enumeration value="SG Submissions"/>
          <xsd:enumeration value="Process Documents"/>
          <xsd:enumeration value="Archived"/>
          <xsd:enumeration value="Resources"/>
        </xsd:restriction>
      </xsd:simpleType>
    </xsd:element>
    <xsd:element name="n235e24709de4aeda0f8eb7234963100" ma:index="9" nillable="true" ma:taxonomy="true" ma:internalName="n235e24709de4aeda0f8eb7234963100" ma:taxonomyFieldName="Document_x0020_Type" ma:displayName="Document Type" ma:readOnly="false" ma:default="" ma:fieldId="{7235e247-09de-4aed-a0f8-eb7234963100}" ma:sspId="6e28c7fb-1a6f-4d3c-bea2-34585e291ef0" ma:termSetId="89780a04-db29-4efd-ba01-14e2860f9e82" ma:anchorId="00000000-0000-0000-0000-000000000000" ma:open="false" ma:isKeyword="false">
      <xsd:complexType>
        <xsd:sequence>
          <xsd:element ref="pc:Terms" minOccurs="0" maxOccurs="1"/>
        </xsd:sequence>
      </xsd:complexType>
    </xsd:element>
    <xsd:element name="lc834022d1cc41e99f9233f528e097c0" ma:index="12" nillable="true" ma:taxonomy="true" ma:internalName="lc834022d1cc41e99f9233f528e097c0" ma:taxonomyFieldName="Status" ma:displayName="Status" ma:readOnly="false" ma:default="" ma:fieldId="{5c834022-d1cc-41e9-9f92-33f528e097c0}" ma:sspId="6e28c7fb-1a6f-4d3c-bea2-34585e291ef0" ma:termSetId="75f06c61-eec3-4da3-a615-dfb62a7cf8d8" ma:anchorId="00000000-0000-0000-0000-000000000000" ma:open="fals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e28c7fb-1a6f-4d3c-bea2-34585e291ef0" ma:termSetId="09814cd3-568e-fe90-9814-8d621ff8fb84" ma:anchorId="fba54fb3-c3e1-fe81-a776-ca4b69148c4d" ma:open="true" ma:isKeyword="false">
      <xsd:complexType>
        <xsd:sequence>
          <xsd:element ref="pc:Terms" minOccurs="0" maxOccurs="1"/>
        </xsd:sequence>
      </xsd:complex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0f6d8f-98f8-440f-a05c-cd6c4a6a2d3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a37d42d-baa6-4ec2-b07b-cf43c7aaf61e}" ma:internalName="TaxCatchAll" ma:readOnly="false" ma:showField="CatchAllData" ma:web="d90f6d8f-98f8-440f-a05c-cd6c4a6a2d3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235e24709de4aeda0f8eb7234963100 xmlns="391a49e7-9855-4998-9008-8e37f5cec74f">
      <Terms xmlns="http://schemas.microsoft.com/office/infopath/2007/PartnerControls">
        <TermInfo xmlns="http://schemas.microsoft.com/office/infopath/2007/PartnerControls">
          <TermName xmlns="http://schemas.microsoft.com/office/infopath/2007/PartnerControls">Resource</TermName>
          <TermId xmlns="http://schemas.microsoft.com/office/infopath/2007/PartnerControls">00085ec2-4274-49f7-8a4d-6e591fc93e8c</TermId>
        </TermInfo>
      </Terms>
    </n235e24709de4aeda0f8eb7234963100>
    <TaxCatchAll xmlns="d90f6d8f-98f8-440f-a05c-cd6c4a6a2d30">
      <Value>18</Value>
      <Value>3</Value>
    </TaxCatchAll>
    <lc834022d1cc41e99f9233f528e097c0 xmlns="391a49e7-9855-4998-9008-8e37f5cec74f">
      <Terms xmlns="http://schemas.microsoft.com/office/infopath/2007/PartnerControls">
        <TermInfo xmlns="http://schemas.microsoft.com/office/infopath/2007/PartnerControls">
          <TermName xmlns="http://schemas.microsoft.com/office/infopath/2007/PartnerControls">Ready for Upload</TermName>
          <TermId xmlns="http://schemas.microsoft.com/office/infopath/2007/PartnerControls">64429837-c8cd-4a76-96d0-360e9c464579</TermId>
        </TermInfo>
      </Terms>
    </lc834022d1cc41e99f9233f528e097c0>
    <Project xmlns="391a49e7-9855-4998-9008-8e37f5cec74f">Resources</Project>
    <lcf76f155ced4ddcb4097134ff3c332f xmlns="391a49e7-9855-4998-9008-8e37f5cec74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E01A40-F70F-450F-8BAF-00F1131D54A5}"/>
</file>

<file path=customXml/itemProps2.xml><?xml version="1.0" encoding="utf-8"?>
<ds:datastoreItem xmlns:ds="http://schemas.openxmlformats.org/officeDocument/2006/customXml" ds:itemID="{A97F5A47-D370-4235-B39B-8C9CC96267A7}"/>
</file>

<file path=customXml/itemProps3.xml><?xml version="1.0" encoding="utf-8"?>
<ds:datastoreItem xmlns:ds="http://schemas.openxmlformats.org/officeDocument/2006/customXml" ds:itemID="{C9172D1A-C070-4F67-87CB-FDBBD56C8C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Supervisor and First Aid Ratio Calculator</dc:title>
  <dc:subject/>
  <dc:creator>Amanda Grassick</dc:creator>
  <cp:keywords/>
  <dc:description/>
  <cp:lastModifiedBy/>
  <cp:revision/>
  <dcterms:created xsi:type="dcterms:W3CDTF">2022-06-06T16:00:22Z</dcterms:created>
  <dcterms:modified xsi:type="dcterms:W3CDTF">2023-08-17T14:45:19Z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0x01010004D510BC65B073408F2AEB00DC1D778B</vt:lpwstr>
  </property>
  <property fmtid="{D5CDD505-2E9C-101B-9397-08002B2CF9AE}" pid="3" name="Status">
    <vt:lpwstr>18;#Ready for Upload|64429837-c8cd-4a76-96d0-360e9c464579</vt:lpwstr>
  </property>
  <property fmtid="{D5CDD505-2E9C-101B-9397-08002B2CF9AE}" pid="4" name="Document Type">
    <vt:lpwstr>3;#Resource|00085ec2-4274-49f7-8a4d-6e591fc93e8c</vt:lpwstr>
  </property>
  <property fmtid="{D5CDD505-2E9C-101B-9397-08002B2CF9AE}" pid="5" name="MediaServiceImageTags">
    <vt:lpwstr/>
  </property>
</Properties>
</file>